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1340" windowHeight="8580" firstSheet="1" activeTab="3"/>
  </bookViews>
  <sheets>
    <sheet name="FY 2010 ITA less 4% homes" sheetId="2" r:id="rId1"/>
    <sheet name="ITA Tier I, II, III" sheetId="7" r:id="rId2"/>
    <sheet name="FY2010 ITA Original" sheetId="6" r:id="rId3"/>
    <sheet name="Compare" sheetId="3" r:id="rId4"/>
  </sheets>
  <calcPr calcId="125725"/>
</workbook>
</file>

<file path=xl/calcChain.xml><?xml version="1.0" encoding="utf-8"?>
<calcChain xmlns="http://schemas.openxmlformats.org/spreadsheetml/2006/main">
  <c r="K61" i="7"/>
  <c r="K21"/>
  <c r="K18"/>
  <c r="K90"/>
  <c r="E5" i="6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D90"/>
  <c r="E90"/>
  <c r="E5" i="2"/>
  <c r="C90"/>
  <c r="F5"/>
  <c r="C90" i="6"/>
  <c r="E5" i="7"/>
  <c r="C90"/>
  <c r="E6"/>
  <c r="E7"/>
  <c r="E8"/>
  <c r="E9"/>
  <c r="E10"/>
  <c r="E11"/>
  <c r="E12"/>
  <c r="E13"/>
  <c r="E14"/>
  <c r="E15"/>
  <c r="E16"/>
  <c r="E17"/>
  <c r="E18"/>
  <c r="E19"/>
  <c r="E20"/>
  <c r="E21"/>
  <c r="E22"/>
  <c r="E23"/>
  <c r="F23"/>
  <c r="G23"/>
  <c r="E24"/>
  <c r="E25"/>
  <c r="F25"/>
  <c r="G25"/>
  <c r="E26"/>
  <c r="E27"/>
  <c r="F27"/>
  <c r="G27"/>
  <c r="E28"/>
  <c r="F28"/>
  <c r="G28"/>
  <c r="E25" i="3"/>
  <c r="E29" i="7"/>
  <c r="F29"/>
  <c r="G29"/>
  <c r="E30"/>
  <c r="F30"/>
  <c r="G30"/>
  <c r="E27" i="3"/>
  <c r="E31" i="7"/>
  <c r="F31"/>
  <c r="G31"/>
  <c r="E32"/>
  <c r="F32"/>
  <c r="G32"/>
  <c r="E33"/>
  <c r="F33"/>
  <c r="G33"/>
  <c r="E34"/>
  <c r="F34"/>
  <c r="G34"/>
  <c r="E31" i="3"/>
  <c r="E35" i="7"/>
  <c r="F35"/>
  <c r="G35"/>
  <c r="E36"/>
  <c r="F36"/>
  <c r="G36"/>
  <c r="E37"/>
  <c r="F37"/>
  <c r="G37"/>
  <c r="E38"/>
  <c r="F38"/>
  <c r="G38"/>
  <c r="E35" i="3"/>
  <c r="E39" i="7"/>
  <c r="F39"/>
  <c r="G39"/>
  <c r="E40"/>
  <c r="F40"/>
  <c r="G40"/>
  <c r="E41"/>
  <c r="F41"/>
  <c r="G41"/>
  <c r="E42"/>
  <c r="E90"/>
  <c r="F42"/>
  <c r="G42"/>
  <c r="E39" i="3"/>
  <c r="E43" i="7"/>
  <c r="F43"/>
  <c r="G43"/>
  <c r="E44"/>
  <c r="F44"/>
  <c r="G44"/>
  <c r="E45"/>
  <c r="F45"/>
  <c r="G45"/>
  <c r="E46"/>
  <c r="G46"/>
  <c r="F46"/>
  <c r="E47"/>
  <c r="F47"/>
  <c r="G47"/>
  <c r="E48"/>
  <c r="F48"/>
  <c r="G48"/>
  <c r="E45" i="3"/>
  <c r="E49" i="7"/>
  <c r="F49"/>
  <c r="G49"/>
  <c r="E50"/>
  <c r="F50"/>
  <c r="G50"/>
  <c r="E51"/>
  <c r="F51"/>
  <c r="G51"/>
  <c r="E52"/>
  <c r="F52"/>
  <c r="G52"/>
  <c r="E49" i="3"/>
  <c r="E53" i="7"/>
  <c r="F53"/>
  <c r="G53"/>
  <c r="E54"/>
  <c r="F54"/>
  <c r="G54"/>
  <c r="E55"/>
  <c r="F55"/>
  <c r="G55"/>
  <c r="E56"/>
  <c r="F56"/>
  <c r="G56"/>
  <c r="E53" i="3"/>
  <c r="E57" i="7"/>
  <c r="F57"/>
  <c r="G57"/>
  <c r="E58"/>
  <c r="F58"/>
  <c r="G58"/>
  <c r="E59"/>
  <c r="F59"/>
  <c r="G59"/>
  <c r="E60"/>
  <c r="F60"/>
  <c r="G60"/>
  <c r="E57" i="3"/>
  <c r="E61" i="7"/>
  <c r="F61"/>
  <c r="G61"/>
  <c r="E62"/>
  <c r="F62"/>
  <c r="G62"/>
  <c r="E63"/>
  <c r="F63"/>
  <c r="G63"/>
  <c r="E64"/>
  <c r="F64"/>
  <c r="G64"/>
  <c r="E61" i="3"/>
  <c r="E65" i="7"/>
  <c r="F65"/>
  <c r="G65"/>
  <c r="E66"/>
  <c r="F66"/>
  <c r="G66"/>
  <c r="E67"/>
  <c r="F67"/>
  <c r="G67"/>
  <c r="E68"/>
  <c r="F68"/>
  <c r="G68"/>
  <c r="E65" i="3"/>
  <c r="E69" i="7"/>
  <c r="F69"/>
  <c r="G69"/>
  <c r="E70"/>
  <c r="F70"/>
  <c r="G70"/>
  <c r="E71"/>
  <c r="F71"/>
  <c r="G71"/>
  <c r="E72"/>
  <c r="F72"/>
  <c r="G72"/>
  <c r="E69" i="3"/>
  <c r="E73" i="7"/>
  <c r="F73"/>
  <c r="G73"/>
  <c r="E74"/>
  <c r="F74"/>
  <c r="G74"/>
  <c r="E75"/>
  <c r="F75"/>
  <c r="G75"/>
  <c r="E76"/>
  <c r="F76"/>
  <c r="G76"/>
  <c r="E73" i="3"/>
  <c r="E77" i="7"/>
  <c r="F77"/>
  <c r="G77"/>
  <c r="E78"/>
  <c r="F78"/>
  <c r="G78"/>
  <c r="E79"/>
  <c r="F79"/>
  <c r="G79"/>
  <c r="E80"/>
  <c r="F80"/>
  <c r="G80"/>
  <c r="E77" i="3"/>
  <c r="E81" i="7"/>
  <c r="F81"/>
  <c r="G81"/>
  <c r="E82"/>
  <c r="F82"/>
  <c r="G82"/>
  <c r="E83"/>
  <c r="F83"/>
  <c r="G83"/>
  <c r="E84"/>
  <c r="F84"/>
  <c r="G84"/>
  <c r="E81" i="3"/>
  <c r="E85" i="7"/>
  <c r="F85"/>
  <c r="G85"/>
  <c r="E86"/>
  <c r="F86"/>
  <c r="G86"/>
  <c r="E87"/>
  <c r="F87"/>
  <c r="G87"/>
  <c r="E88"/>
  <c r="F88"/>
  <c r="G88"/>
  <c r="E85" i="3"/>
  <c r="E89" i="7"/>
  <c r="F89"/>
  <c r="G89"/>
  <c r="D90"/>
  <c r="H88"/>
  <c r="H84"/>
  <c r="H80"/>
  <c r="H76"/>
  <c r="H72"/>
  <c r="H68"/>
  <c r="H64"/>
  <c r="H60"/>
  <c r="H56"/>
  <c r="H52"/>
  <c r="H48"/>
  <c r="H42"/>
  <c r="H38"/>
  <c r="H34"/>
  <c r="H30"/>
  <c r="H28"/>
  <c r="E6" i="2"/>
  <c r="F6"/>
  <c r="E7"/>
  <c r="E90"/>
  <c r="F7"/>
  <c r="E8"/>
  <c r="G8"/>
  <c r="F8"/>
  <c r="E9"/>
  <c r="G9"/>
  <c r="F9"/>
  <c r="E10"/>
  <c r="G10"/>
  <c r="F10"/>
  <c r="E11"/>
  <c r="G11"/>
  <c r="F11"/>
  <c r="E12"/>
  <c r="G12"/>
  <c r="F12"/>
  <c r="E13"/>
  <c r="G13"/>
  <c r="F13"/>
  <c r="E14"/>
  <c r="G14"/>
  <c r="F14"/>
  <c r="E15"/>
  <c r="G15"/>
  <c r="F15"/>
  <c r="E16"/>
  <c r="G16"/>
  <c r="F16"/>
  <c r="E17"/>
  <c r="G17"/>
  <c r="F17"/>
  <c r="E18"/>
  <c r="G18"/>
  <c r="F18"/>
  <c r="E19"/>
  <c r="G19"/>
  <c r="F19"/>
  <c r="E20"/>
  <c r="G20"/>
  <c r="F20"/>
  <c r="E21"/>
  <c r="G21"/>
  <c r="F21"/>
  <c r="E22"/>
  <c r="G22"/>
  <c r="F22"/>
  <c r="E23"/>
  <c r="G23"/>
  <c r="F23"/>
  <c r="E24"/>
  <c r="G24"/>
  <c r="F24"/>
  <c r="E25"/>
  <c r="G25"/>
  <c r="F25"/>
  <c r="E26"/>
  <c r="F26"/>
  <c r="G26"/>
  <c r="E27"/>
  <c r="F27"/>
  <c r="G27"/>
  <c r="E28"/>
  <c r="F28"/>
  <c r="G28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F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0"/>
  <c r="F50"/>
  <c r="G50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59"/>
  <c r="F59"/>
  <c r="G59"/>
  <c r="E60"/>
  <c r="F60"/>
  <c r="G60"/>
  <c r="E61"/>
  <c r="F61"/>
  <c r="G61"/>
  <c r="E62"/>
  <c r="F62"/>
  <c r="G62"/>
  <c r="E63"/>
  <c r="F63"/>
  <c r="G63"/>
  <c r="E64"/>
  <c r="F64"/>
  <c r="G64"/>
  <c r="E65"/>
  <c r="G65"/>
  <c r="C62" i="3"/>
  <c r="F65" i="2"/>
  <c r="E66"/>
  <c r="G66"/>
  <c r="F66"/>
  <c r="E67"/>
  <c r="G67"/>
  <c r="C64" i="3"/>
  <c r="F67" i="2"/>
  <c r="E68"/>
  <c r="G68"/>
  <c r="F68"/>
  <c r="E69"/>
  <c r="G69"/>
  <c r="C66" i="3"/>
  <c r="F69" i="2"/>
  <c r="E70"/>
  <c r="G70"/>
  <c r="F70"/>
  <c r="E71"/>
  <c r="G71"/>
  <c r="C68" i="3"/>
  <c r="F71" i="2"/>
  <c r="E72"/>
  <c r="G72"/>
  <c r="F72"/>
  <c r="E73"/>
  <c r="G73"/>
  <c r="C70" i="3"/>
  <c r="F73" i="2"/>
  <c r="E74"/>
  <c r="G74"/>
  <c r="F74"/>
  <c r="E75"/>
  <c r="G75"/>
  <c r="C72" i="3"/>
  <c r="F75" i="2"/>
  <c r="E76"/>
  <c r="G76"/>
  <c r="F76"/>
  <c r="E77"/>
  <c r="G77"/>
  <c r="C74" i="3"/>
  <c r="F77" i="2"/>
  <c r="E78"/>
  <c r="G78"/>
  <c r="F78"/>
  <c r="E79"/>
  <c r="G79"/>
  <c r="C76" i="3"/>
  <c r="F79" i="2"/>
  <c r="E80"/>
  <c r="G80"/>
  <c r="F80"/>
  <c r="E81"/>
  <c r="F81"/>
  <c r="G81"/>
  <c r="E82"/>
  <c r="F82"/>
  <c r="G82"/>
  <c r="E83"/>
  <c r="F83"/>
  <c r="G83"/>
  <c r="E84"/>
  <c r="F84"/>
  <c r="G84"/>
  <c r="E85"/>
  <c r="F85"/>
  <c r="G85"/>
  <c r="E86"/>
  <c r="F86"/>
  <c r="G86"/>
  <c r="E87"/>
  <c r="F87"/>
  <c r="G87"/>
  <c r="E88"/>
  <c r="F88"/>
  <c r="G88"/>
  <c r="E89"/>
  <c r="F89"/>
  <c r="G89"/>
  <c r="D90"/>
  <c r="C21" i="3"/>
  <c r="H24" i="2"/>
  <c r="H79"/>
  <c r="H77"/>
  <c r="H75"/>
  <c r="H73"/>
  <c r="H71"/>
  <c r="H69"/>
  <c r="H67"/>
  <c r="H65"/>
  <c r="E86" i="3"/>
  <c r="H89" i="7"/>
  <c r="E82" i="3"/>
  <c r="H85" i="7"/>
  <c r="E78" i="3"/>
  <c r="H81" i="7"/>
  <c r="E74" i="3"/>
  <c r="H77" i="7"/>
  <c r="E70" i="3"/>
  <c r="H73" i="7"/>
  <c r="E66" i="3"/>
  <c r="H69" i="7"/>
  <c r="E62" i="3"/>
  <c r="H65" i="7"/>
  <c r="E58" i="3"/>
  <c r="H61" i="7"/>
  <c r="E54" i="3"/>
  <c r="H57" i="7"/>
  <c r="E50" i="3"/>
  <c r="H53" i="7"/>
  <c r="E46" i="3"/>
  <c r="H49" i="7"/>
  <c r="C19" i="3"/>
  <c r="H22" i="2"/>
  <c r="C17" i="3"/>
  <c r="H20" i="2"/>
  <c r="C15" i="3"/>
  <c r="H18" i="2"/>
  <c r="C13" i="3"/>
  <c r="H16" i="2"/>
  <c r="C11" i="3"/>
  <c r="H14" i="2"/>
  <c r="C9" i="3"/>
  <c r="H12" i="2"/>
  <c r="C7" i="3"/>
  <c r="H10" i="2"/>
  <c r="C5" i="3"/>
  <c r="H8" i="2"/>
  <c r="E40" i="3"/>
  <c r="H43" i="7"/>
  <c r="E36" i="3"/>
  <c r="H39" i="7"/>
  <c r="E32" i="3"/>
  <c r="H35" i="7"/>
  <c r="E28" i="3"/>
  <c r="H31" i="7"/>
  <c r="F5"/>
  <c r="F7"/>
  <c r="G7"/>
  <c r="F9"/>
  <c r="G9"/>
  <c r="F11"/>
  <c r="G11"/>
  <c r="F13"/>
  <c r="G13"/>
  <c r="F15"/>
  <c r="G15"/>
  <c r="F17"/>
  <c r="G17"/>
  <c r="F19"/>
  <c r="G19"/>
  <c r="F21"/>
  <c r="F5" i="6"/>
  <c r="F6"/>
  <c r="G6"/>
  <c r="F8"/>
  <c r="G8"/>
  <c r="F10"/>
  <c r="G10"/>
  <c r="F12"/>
  <c r="G12"/>
  <c r="F14"/>
  <c r="G14"/>
  <c r="F16"/>
  <c r="G16"/>
  <c r="F18"/>
  <c r="G18"/>
  <c r="F20"/>
  <c r="G20"/>
  <c r="F22"/>
  <c r="G22"/>
  <c r="F24"/>
  <c r="G24"/>
  <c r="F26"/>
  <c r="G26"/>
  <c r="F28"/>
  <c r="G28"/>
  <c r="F30"/>
  <c r="G30"/>
  <c r="F32"/>
  <c r="G32"/>
  <c r="F34"/>
  <c r="G34"/>
  <c r="F36"/>
  <c r="G36"/>
  <c r="F38"/>
  <c r="G38"/>
  <c r="F40"/>
  <c r="G40"/>
  <c r="F42"/>
  <c r="G42"/>
  <c r="F44"/>
  <c r="G44"/>
  <c r="F46"/>
  <c r="G46"/>
  <c r="F48"/>
  <c r="G48"/>
  <c r="F50"/>
  <c r="G50"/>
  <c r="F52"/>
  <c r="G52"/>
  <c r="F54"/>
  <c r="G54"/>
  <c r="F56"/>
  <c r="G56"/>
  <c r="F58"/>
  <c r="G58"/>
  <c r="F60"/>
  <c r="G60"/>
  <c r="F62"/>
  <c r="G62"/>
  <c r="F64"/>
  <c r="G64"/>
  <c r="F66"/>
  <c r="G66"/>
  <c r="F68"/>
  <c r="G68"/>
  <c r="F70"/>
  <c r="G70"/>
  <c r="F72"/>
  <c r="G72"/>
  <c r="F74"/>
  <c r="G74"/>
  <c r="F76"/>
  <c r="G76"/>
  <c r="F78"/>
  <c r="G78"/>
  <c r="F80"/>
  <c r="G80"/>
  <c r="F82"/>
  <c r="G82"/>
  <c r="F84"/>
  <c r="G84"/>
  <c r="F86"/>
  <c r="G86"/>
  <c r="F88"/>
  <c r="G88"/>
  <c r="F7"/>
  <c r="G7"/>
  <c r="F9"/>
  <c r="G9"/>
  <c r="F11"/>
  <c r="G11"/>
  <c r="F13"/>
  <c r="G13"/>
  <c r="F15"/>
  <c r="G15"/>
  <c r="F17"/>
  <c r="G17"/>
  <c r="F19"/>
  <c r="G19"/>
  <c r="F21"/>
  <c r="G21"/>
  <c r="F23"/>
  <c r="G23"/>
  <c r="F25"/>
  <c r="G25"/>
  <c r="F27"/>
  <c r="G27"/>
  <c r="F29"/>
  <c r="G29"/>
  <c r="F31"/>
  <c r="G31"/>
  <c r="F33"/>
  <c r="G33"/>
  <c r="F35"/>
  <c r="G35"/>
  <c r="F37"/>
  <c r="G37"/>
  <c r="F39"/>
  <c r="G39"/>
  <c r="F41"/>
  <c r="G41"/>
  <c r="F43"/>
  <c r="G43"/>
  <c r="F45"/>
  <c r="G45"/>
  <c r="F47"/>
  <c r="G47"/>
  <c r="F49"/>
  <c r="G49"/>
  <c r="F51"/>
  <c r="G51"/>
  <c r="F53"/>
  <c r="G53"/>
  <c r="F55"/>
  <c r="G55"/>
  <c r="F57"/>
  <c r="G57"/>
  <c r="F59"/>
  <c r="G59"/>
  <c r="F61"/>
  <c r="G61"/>
  <c r="F63"/>
  <c r="G63"/>
  <c r="F65"/>
  <c r="G65"/>
  <c r="F67"/>
  <c r="G67"/>
  <c r="F69"/>
  <c r="G69"/>
  <c r="F71"/>
  <c r="G71"/>
  <c r="F73"/>
  <c r="G73"/>
  <c r="F75"/>
  <c r="G75"/>
  <c r="F77"/>
  <c r="G77"/>
  <c r="F79"/>
  <c r="G79"/>
  <c r="F81"/>
  <c r="G81"/>
  <c r="F83"/>
  <c r="G83"/>
  <c r="F85"/>
  <c r="G85"/>
  <c r="F87"/>
  <c r="G87"/>
  <c r="F89"/>
  <c r="G89"/>
  <c r="G6" i="2"/>
  <c r="J61" i="7"/>
  <c r="F26"/>
  <c r="G26"/>
  <c r="F24"/>
  <c r="G24"/>
  <c r="H24"/>
  <c r="F22"/>
  <c r="G22"/>
  <c r="G21"/>
  <c r="J21"/>
  <c r="F20"/>
  <c r="G20"/>
  <c r="F18"/>
  <c r="G18"/>
  <c r="F16"/>
  <c r="G16"/>
  <c r="F14"/>
  <c r="G14"/>
  <c r="H14"/>
  <c r="F12"/>
  <c r="G12"/>
  <c r="F10"/>
  <c r="G10"/>
  <c r="H10"/>
  <c r="F8"/>
  <c r="G8"/>
  <c r="F6"/>
  <c r="G6"/>
  <c r="H6"/>
  <c r="E14" i="3"/>
  <c r="H17" i="7"/>
  <c r="E10" i="3"/>
  <c r="H13" i="7"/>
  <c r="E6" i="3"/>
  <c r="H9" i="7"/>
  <c r="E16" i="3"/>
  <c r="H19" i="7"/>
  <c r="E12" i="3"/>
  <c r="H15" i="7"/>
  <c r="E8" i="3"/>
  <c r="H11" i="7"/>
  <c r="E4" i="3"/>
  <c r="H7" i="7"/>
  <c r="G84" i="3"/>
  <c r="H87" i="6"/>
  <c r="G80" i="3"/>
  <c r="H83" i="6"/>
  <c r="G76" i="3"/>
  <c r="H79" i="6"/>
  <c r="G72" i="3"/>
  <c r="H75" i="6"/>
  <c r="G68" i="3"/>
  <c r="H71" i="6"/>
  <c r="G64" i="3"/>
  <c r="H67" i="6"/>
  <c r="G60" i="3"/>
  <c r="H63" i="6"/>
  <c r="G56" i="3"/>
  <c r="H59" i="6"/>
  <c r="G52" i="3"/>
  <c r="H55" i="6"/>
  <c r="G48" i="3"/>
  <c r="H51" i="6"/>
  <c r="G44" i="3"/>
  <c r="H47" i="6"/>
  <c r="G40" i="3"/>
  <c r="H43" i="6"/>
  <c r="G36" i="3"/>
  <c r="I36"/>
  <c r="H39" i="6"/>
  <c r="G32" i="3"/>
  <c r="I32" s="1"/>
  <c r="J32" s="1"/>
  <c r="H35" i="6"/>
  <c r="G28" i="3"/>
  <c r="I28" s="1"/>
  <c r="J28" s="1"/>
  <c r="H31" i="6"/>
  <c r="G24" i="3"/>
  <c r="H27" i="6"/>
  <c r="G20" i="3"/>
  <c r="H23" i="6"/>
  <c r="G16" i="3"/>
  <c r="I16" s="1"/>
  <c r="J16" s="1"/>
  <c r="H19" i="6"/>
  <c r="G12" i="3"/>
  <c r="H15" i="6"/>
  <c r="G8" i="3"/>
  <c r="H11" i="6"/>
  <c r="G4" i="3"/>
  <c r="I4" s="1"/>
  <c r="H7" i="6"/>
  <c r="G83" i="3"/>
  <c r="H86" i="6"/>
  <c r="G79" i="3"/>
  <c r="H82" i="6"/>
  <c r="G75" i="3"/>
  <c r="H78" i="6"/>
  <c r="G71" i="3"/>
  <c r="H74" i="6"/>
  <c r="G67" i="3"/>
  <c r="H70" i="6"/>
  <c r="G63" i="3"/>
  <c r="H66" i="6"/>
  <c r="G59" i="3"/>
  <c r="H62" i="6"/>
  <c r="G55" i="3"/>
  <c r="H58" i="6"/>
  <c r="G51" i="3"/>
  <c r="H54" i="6"/>
  <c r="G47" i="3"/>
  <c r="H50" i="6"/>
  <c r="G43" i="3"/>
  <c r="H46" i="6"/>
  <c r="G39" i="3"/>
  <c r="H42" i="6"/>
  <c r="G35" i="3"/>
  <c r="H38" i="6"/>
  <c r="G31" i="3"/>
  <c r="H34" i="6"/>
  <c r="G27" i="3"/>
  <c r="H30" i="6"/>
  <c r="G23" i="3"/>
  <c r="H26" i="6"/>
  <c r="G19" i="3"/>
  <c r="H22" i="6"/>
  <c r="G15" i="3"/>
  <c r="H18" i="6"/>
  <c r="G11" i="3"/>
  <c r="H14" i="6"/>
  <c r="G7" i="3"/>
  <c r="H10" i="6"/>
  <c r="G3" i="3"/>
  <c r="H6" i="6"/>
  <c r="G5" i="7"/>
  <c r="F90"/>
  <c r="I40" i="3"/>
  <c r="J40" s="1"/>
  <c r="E3"/>
  <c r="E7"/>
  <c r="I7"/>
  <c r="J7" s="1"/>
  <c r="E11"/>
  <c r="E15"/>
  <c r="I15"/>
  <c r="J15" s="1"/>
  <c r="E18"/>
  <c r="H21" i="7"/>
  <c r="E21" i="3"/>
  <c r="I21" s="1"/>
  <c r="J21" s="1"/>
  <c r="C3"/>
  <c r="H6" i="2"/>
  <c r="G86" i="3"/>
  <c r="I86"/>
  <c r="J86" s="1"/>
  <c r="H89" i="6"/>
  <c r="G82" i="3"/>
  <c r="I82"/>
  <c r="J82" s="1"/>
  <c r="H85" i="6"/>
  <c r="G78" i="3"/>
  <c r="I78"/>
  <c r="J78" s="1"/>
  <c r="H81" i="6"/>
  <c r="G74" i="3"/>
  <c r="I74"/>
  <c r="J74" s="1"/>
  <c r="H77" i="6"/>
  <c r="G70" i="3"/>
  <c r="I70"/>
  <c r="J70" s="1"/>
  <c r="H73" i="6"/>
  <c r="G66" i="3"/>
  <c r="I66"/>
  <c r="J66" s="1"/>
  <c r="H69" i="6"/>
  <c r="G62" i="3"/>
  <c r="I62" s="1"/>
  <c r="J62" s="1"/>
  <c r="H65" i="6"/>
  <c r="G58" i="3"/>
  <c r="I58" s="1"/>
  <c r="J58" s="1"/>
  <c r="H61" i="6"/>
  <c r="G54" i="3"/>
  <c r="I54" s="1"/>
  <c r="J54" s="1"/>
  <c r="H57" i="6"/>
  <c r="G50" i="3"/>
  <c r="I50" s="1"/>
  <c r="J50" s="1"/>
  <c r="H53" i="6"/>
  <c r="G46" i="3"/>
  <c r="I46" s="1"/>
  <c r="J46" s="1"/>
  <c r="H49" i="6"/>
  <c r="G42" i="3"/>
  <c r="H45" i="6"/>
  <c r="G38" i="3"/>
  <c r="H41" i="6"/>
  <c r="G34" i="3"/>
  <c r="H37" i="6"/>
  <c r="G30" i="3"/>
  <c r="H33" i="6"/>
  <c r="G26" i="3"/>
  <c r="H29" i="6"/>
  <c r="G22" i="3"/>
  <c r="H25" i="6"/>
  <c r="G18" i="3"/>
  <c r="H21" i="6"/>
  <c r="G14" i="3"/>
  <c r="H17" i="6"/>
  <c r="G10" i="3"/>
  <c r="H13" i="6"/>
  <c r="G6" i="3"/>
  <c r="I6" s="1"/>
  <c r="J6" s="1"/>
  <c r="H9" i="6"/>
  <c r="G85" i="3"/>
  <c r="H88" i="6"/>
  <c r="G81" i="3"/>
  <c r="H84" i="6"/>
  <c r="G77" i="3"/>
  <c r="H80" i="6"/>
  <c r="G73" i="3"/>
  <c r="H76" i="6"/>
  <c r="G69" i="3"/>
  <c r="H72" i="6"/>
  <c r="G65" i="3"/>
  <c r="H68" i="6"/>
  <c r="G61" i="3"/>
  <c r="H64" i="6"/>
  <c r="G57" i="3"/>
  <c r="H60" i="6"/>
  <c r="G53" i="3"/>
  <c r="H56" i="6"/>
  <c r="G49" i="3"/>
  <c r="H52" i="6"/>
  <c r="G45" i="3"/>
  <c r="H48" i="6"/>
  <c r="G41" i="3"/>
  <c r="H44" i="6"/>
  <c r="G37" i="3"/>
  <c r="H40" i="6"/>
  <c r="G33" i="3"/>
  <c r="H36" i="6"/>
  <c r="G29" i="3"/>
  <c r="H32" i="6"/>
  <c r="G25" i="3"/>
  <c r="I25" s="1"/>
  <c r="J25" s="1"/>
  <c r="H28" i="6"/>
  <c r="G21" i="3"/>
  <c r="H24" i="6"/>
  <c r="G17" i="3"/>
  <c r="H20" i="6"/>
  <c r="G13" i="3"/>
  <c r="H16" i="6"/>
  <c r="G9" i="3"/>
  <c r="H12" i="6"/>
  <c r="G5" i="3"/>
  <c r="H8" i="6"/>
  <c r="G5"/>
  <c r="F90"/>
  <c r="J36" i="3"/>
  <c r="G90" i="6"/>
  <c r="E2" i="3"/>
  <c r="H5" i="7"/>
  <c r="G90"/>
  <c r="I18" i="3"/>
  <c r="J18" s="1"/>
  <c r="I12"/>
  <c r="J12" s="1"/>
  <c r="I14"/>
  <c r="J14" s="1"/>
  <c r="I8"/>
  <c r="J8" s="1"/>
  <c r="I10"/>
  <c r="J10" s="1"/>
  <c r="I76" i="7"/>
  <c r="F73" i="3"/>
  <c r="I28" i="7"/>
  <c r="F25" i="3"/>
  <c r="I30" i="7"/>
  <c r="F27" i="3"/>
  <c r="I32" i="7"/>
  <c r="F29" i="3"/>
  <c r="I34" i="7"/>
  <c r="F31" i="3"/>
  <c r="I36" i="7"/>
  <c r="F33" i="3"/>
  <c r="I38" i="7"/>
  <c r="F35" i="3"/>
  <c r="I40" i="7"/>
  <c r="F37" i="3"/>
  <c r="I42" i="7"/>
  <c r="F39" i="3"/>
  <c r="I44" i="7"/>
  <c r="F41" i="3"/>
  <c r="I46" i="7"/>
  <c r="F43" i="3"/>
  <c r="I48" i="7"/>
  <c r="F45" i="3"/>
  <c r="I50" i="7"/>
  <c r="F47" i="3"/>
  <c r="I52" i="7"/>
  <c r="F49" i="3"/>
  <c r="I54" i="7"/>
  <c r="F51" i="3"/>
  <c r="I56" i="7"/>
  <c r="F53" i="3"/>
  <c r="I58" i="7"/>
  <c r="F55" i="3"/>
  <c r="I60" i="7"/>
  <c r="F57" i="3"/>
  <c r="I62" i="7"/>
  <c r="F59" i="3"/>
  <c r="I64" i="7"/>
  <c r="F61" i="3"/>
  <c r="I66" i="7"/>
  <c r="F63" i="3"/>
  <c r="I68" i="7"/>
  <c r="F65" i="3"/>
  <c r="I70" i="7"/>
  <c r="F67" i="3"/>
  <c r="I72" i="7"/>
  <c r="F69" i="3"/>
  <c r="I74" i="7"/>
  <c r="F71" i="3"/>
  <c r="I78" i="7"/>
  <c r="F75" i="3"/>
  <c r="I80" i="7"/>
  <c r="F77" i="3"/>
  <c r="I82" i="7"/>
  <c r="F79" i="3"/>
  <c r="I84" i="7"/>
  <c r="F81" i="3"/>
  <c r="I86" i="7"/>
  <c r="F83" i="3"/>
  <c r="I88" i="7"/>
  <c r="F85" i="3"/>
  <c r="H90" i="7"/>
  <c r="I89"/>
  <c r="F86" i="3"/>
  <c r="I81" i="7"/>
  <c r="F78" i="3"/>
  <c r="I73" i="7"/>
  <c r="F70" i="3"/>
  <c r="I65" i="7"/>
  <c r="F62" i="3"/>
  <c r="I57" i="7"/>
  <c r="F54" i="3"/>
  <c r="I49" i="7"/>
  <c r="F46" i="3"/>
  <c r="I41" i="7"/>
  <c r="F38" i="3"/>
  <c r="I33" i="7"/>
  <c r="F30" i="3"/>
  <c r="I25" i="7"/>
  <c r="F22" i="3"/>
  <c r="I83" i="7"/>
  <c r="F80" i="3"/>
  <c r="I75" i="7"/>
  <c r="F72" i="3"/>
  <c r="I67" i="7"/>
  <c r="F64" i="3"/>
  <c r="I59" i="7"/>
  <c r="F56" i="3"/>
  <c r="I51" i="7"/>
  <c r="F48" i="3"/>
  <c r="I43" i="7"/>
  <c r="F40" i="3"/>
  <c r="I35" i="7"/>
  <c r="F32" i="3"/>
  <c r="I27" i="7"/>
  <c r="F24" i="3"/>
  <c r="I85" i="7"/>
  <c r="F82" i="3"/>
  <c r="I77" i="7"/>
  <c r="F74" i="3"/>
  <c r="I69" i="7"/>
  <c r="F66" i="3"/>
  <c r="I61" i="7"/>
  <c r="F58" i="3"/>
  <c r="I53" i="7"/>
  <c r="F50" i="3"/>
  <c r="I45" i="7"/>
  <c r="F42" i="3"/>
  <c r="I37" i="7"/>
  <c r="F34" i="3"/>
  <c r="I29" i="7"/>
  <c r="F26" i="3"/>
  <c r="I87" i="7"/>
  <c r="F84" i="3"/>
  <c r="I79" i="7"/>
  <c r="F76" i="3"/>
  <c r="I71" i="7"/>
  <c r="F68" i="3"/>
  <c r="I63" i="7"/>
  <c r="F60" i="3"/>
  <c r="I55" i="7"/>
  <c r="F52" i="3"/>
  <c r="I47" i="7"/>
  <c r="F44" i="3"/>
  <c r="I39" i="7"/>
  <c r="F36" i="3"/>
  <c r="I31" i="7"/>
  <c r="F28" i="3"/>
  <c r="I23" i="7"/>
  <c r="F20" i="3"/>
  <c r="I17" i="7"/>
  <c r="F14" i="3"/>
  <c r="I9" i="7"/>
  <c r="F6" i="3"/>
  <c r="I15" i="7"/>
  <c r="F12" i="3"/>
  <c r="I7" i="7"/>
  <c r="F4" i="3"/>
  <c r="I20" i="7"/>
  <c r="F17" i="3"/>
  <c r="I22" i="7"/>
  <c r="F19" i="3"/>
  <c r="I10" i="7"/>
  <c r="F7" i="3"/>
  <c r="I14" i="7"/>
  <c r="F11" i="3"/>
  <c r="I21" i="7"/>
  <c r="F18" i="3"/>
  <c r="I13" i="7"/>
  <c r="F10" i="3"/>
  <c r="I19" i="7"/>
  <c r="F16" i="3"/>
  <c r="I11" i="7"/>
  <c r="F8" i="3"/>
  <c r="I8" i="7"/>
  <c r="F5" i="3"/>
  <c r="I26" i="7"/>
  <c r="F23" i="3"/>
  <c r="I12" i="7"/>
  <c r="F9" i="3"/>
  <c r="I16" i="7"/>
  <c r="F13" i="3"/>
  <c r="I6" i="7"/>
  <c r="F3" i="3"/>
  <c r="I18" i="7"/>
  <c r="F15" i="3"/>
  <c r="I24" i="7"/>
  <c r="F21" i="3"/>
  <c r="I5" i="7"/>
  <c r="H90" i="6"/>
  <c r="I83"/>
  <c r="H80" i="3"/>
  <c r="I75" i="6"/>
  <c r="H72" i="3"/>
  <c r="I67" i="6"/>
  <c r="H64" i="3"/>
  <c r="I63" i="6"/>
  <c r="H60" i="3"/>
  <c r="I55" i="6"/>
  <c r="H52" i="3"/>
  <c r="I47" i="6"/>
  <c r="H44" i="3"/>
  <c r="I39" i="6"/>
  <c r="H36" i="3"/>
  <c r="I31" i="6"/>
  <c r="H28" i="3"/>
  <c r="I23" i="6"/>
  <c r="H20" i="3"/>
  <c r="I15" i="6"/>
  <c r="H12" i="3"/>
  <c r="I7" i="6"/>
  <c r="H4" i="3"/>
  <c r="I86" i="6"/>
  <c r="H83" i="3"/>
  <c r="I78" i="6"/>
  <c r="H75" i="3"/>
  <c r="I70" i="6"/>
  <c r="H67" i="3"/>
  <c r="I58" i="6"/>
  <c r="H55" i="3"/>
  <c r="I50" i="6"/>
  <c r="H47" i="3"/>
  <c r="I42" i="6"/>
  <c r="H39" i="3"/>
  <c r="I34" i="6"/>
  <c r="H31" i="3"/>
  <c r="I26" i="6"/>
  <c r="H23" i="3"/>
  <c r="I18" i="6"/>
  <c r="H15" i="3"/>
  <c r="I10" i="6"/>
  <c r="H7" i="3"/>
  <c r="I85" i="6"/>
  <c r="H82" i="3"/>
  <c r="I77" i="6"/>
  <c r="H74" i="3"/>
  <c r="I69" i="6"/>
  <c r="H66" i="3"/>
  <c r="I65" i="6"/>
  <c r="H62" i="3"/>
  <c r="I57" i="6"/>
  <c r="H54" i="3"/>
  <c r="I49" i="6"/>
  <c r="H46" i="3"/>
  <c r="I41" i="6"/>
  <c r="H38" i="3"/>
  <c r="I33" i="6"/>
  <c r="H30" i="3"/>
  <c r="I25" i="6"/>
  <c r="H22" i="3"/>
  <c r="I17" i="6"/>
  <c r="H14" i="3"/>
  <c r="I9" i="6"/>
  <c r="H6" i="3"/>
  <c r="I88" i="6"/>
  <c r="H85" i="3"/>
  <c r="I80" i="6"/>
  <c r="H77" i="3"/>
  <c r="I72" i="6"/>
  <c r="H69" i="3"/>
  <c r="I60" i="6"/>
  <c r="H57" i="3"/>
  <c r="I52" i="6"/>
  <c r="H49" i="3"/>
  <c r="I44" i="6"/>
  <c r="H41" i="3"/>
  <c r="I36" i="6"/>
  <c r="H33" i="3"/>
  <c r="I28" i="6"/>
  <c r="H25" i="3"/>
  <c r="I20" i="6"/>
  <c r="H17" i="3"/>
  <c r="I12" i="6"/>
  <c r="H9" i="3"/>
  <c r="I87" i="6"/>
  <c r="H84" i="3"/>
  <c r="I79" i="6"/>
  <c r="H76" i="3"/>
  <c r="I71" i="6"/>
  <c r="H68" i="3"/>
  <c r="I59" i="6"/>
  <c r="H56" i="3"/>
  <c r="I51" i="6"/>
  <c r="H48" i="3"/>
  <c r="I43" i="6"/>
  <c r="H40" i="3"/>
  <c r="I35" i="6"/>
  <c r="H32" i="3"/>
  <c r="I27" i="6"/>
  <c r="H24" i="3"/>
  <c r="I19" i="6"/>
  <c r="H16" i="3"/>
  <c r="I11" i="6"/>
  <c r="H8" i="3"/>
  <c r="I82" i="6"/>
  <c r="H79" i="3"/>
  <c r="I74" i="6"/>
  <c r="H71" i="3"/>
  <c r="I66" i="6"/>
  <c r="H63" i="3"/>
  <c r="I62" i="6"/>
  <c r="H59" i="3"/>
  <c r="I54" i="6"/>
  <c r="H51" i="3"/>
  <c r="I46" i="6"/>
  <c r="H43" i="3"/>
  <c r="I38" i="6"/>
  <c r="H35" i="3"/>
  <c r="I30" i="6"/>
  <c r="H27" i="3"/>
  <c r="I22" i="6"/>
  <c r="H19" i="3"/>
  <c r="I14" i="6"/>
  <c r="H11" i="3"/>
  <c r="I6" i="6"/>
  <c r="H3" i="3"/>
  <c r="I89" i="6"/>
  <c r="H86" i="3"/>
  <c r="I81" i="6"/>
  <c r="H78" i="3"/>
  <c r="I73" i="6"/>
  <c r="H70" i="3"/>
  <c r="I61" i="6"/>
  <c r="H58" i="3"/>
  <c r="I53" i="6"/>
  <c r="H50" i="3"/>
  <c r="I45" i="6"/>
  <c r="H42" i="3"/>
  <c r="I37" i="6"/>
  <c r="H34" i="3"/>
  <c r="I29" i="6"/>
  <c r="H26" i="3"/>
  <c r="I21" i="6"/>
  <c r="H18" i="3"/>
  <c r="I13" i="6"/>
  <c r="H10" i="3"/>
  <c r="I84" i="6"/>
  <c r="H81" i="3"/>
  <c r="I76" i="6"/>
  <c r="H73" i="3"/>
  <c r="I68" i="6"/>
  <c r="H65" i="3"/>
  <c r="I64" i="6"/>
  <c r="H61" i="3"/>
  <c r="I56" i="6"/>
  <c r="H53" i="3"/>
  <c r="I48" i="6"/>
  <c r="H45" i="3"/>
  <c r="I40" i="6"/>
  <c r="H37" i="3"/>
  <c r="I32" i="6"/>
  <c r="H29" i="3"/>
  <c r="I24" i="6"/>
  <c r="H21" i="3"/>
  <c r="I16" i="6"/>
  <c r="H13" i="3"/>
  <c r="I8" i="6"/>
  <c r="H5" i="3"/>
  <c r="F2"/>
  <c r="I11"/>
  <c r="J11" s="1"/>
  <c r="I3"/>
  <c r="J3" s="1"/>
  <c r="I39"/>
  <c r="J39" s="1"/>
  <c r="I35"/>
  <c r="J35" s="1"/>
  <c r="I31"/>
  <c r="J31" s="1"/>
  <c r="I27"/>
  <c r="J27" s="1"/>
  <c r="F87"/>
  <c r="G2"/>
  <c r="H5" i="6"/>
  <c r="I5"/>
  <c r="J18" i="7"/>
  <c r="J90"/>
  <c r="H18"/>
  <c r="C86" i="3"/>
  <c r="H89" i="2"/>
  <c r="C85" i="3"/>
  <c r="H88" i="2"/>
  <c r="C84" i="3"/>
  <c r="H87" i="2"/>
  <c r="C83" i="3"/>
  <c r="H86" i="2"/>
  <c r="C82" i="3"/>
  <c r="H85" i="2"/>
  <c r="C81" i="3"/>
  <c r="H84" i="2"/>
  <c r="C80" i="3"/>
  <c r="H83" i="2"/>
  <c r="C79" i="3"/>
  <c r="H82" i="2"/>
  <c r="C78" i="3"/>
  <c r="H81" i="2"/>
  <c r="H78"/>
  <c r="C75" i="3"/>
  <c r="H74" i="2"/>
  <c r="C71" i="3"/>
  <c r="H70" i="2"/>
  <c r="C67" i="3"/>
  <c r="H66" i="2"/>
  <c r="C63" i="3"/>
  <c r="C61"/>
  <c r="H64" i="2"/>
  <c r="C60" i="3"/>
  <c r="H63" i="2"/>
  <c r="C59" i="3"/>
  <c r="H62" i="2"/>
  <c r="C58" i="3"/>
  <c r="H61" i="2"/>
  <c r="C57" i="3"/>
  <c r="H60" i="2"/>
  <c r="C56" i="3"/>
  <c r="H59" i="2"/>
  <c r="C55" i="3"/>
  <c r="H58" i="2"/>
  <c r="C54" i="3"/>
  <c r="H57" i="2"/>
  <c r="C53" i="3"/>
  <c r="H56" i="2"/>
  <c r="C52" i="3"/>
  <c r="H55" i="2"/>
  <c r="C51" i="3"/>
  <c r="H54" i="2"/>
  <c r="C50" i="3"/>
  <c r="H53" i="2"/>
  <c r="C49" i="3"/>
  <c r="H52" i="2"/>
  <c r="C48" i="3"/>
  <c r="H51" i="2"/>
  <c r="C47" i="3"/>
  <c r="H50" i="2"/>
  <c r="C46" i="3"/>
  <c r="H49" i="2"/>
  <c r="C45" i="3"/>
  <c r="H48" i="2"/>
  <c r="C44" i="3"/>
  <c r="H47" i="2"/>
  <c r="C43" i="3"/>
  <c r="H46" i="2"/>
  <c r="C42" i="3"/>
  <c r="H45" i="2"/>
  <c r="C41" i="3"/>
  <c r="H44" i="2"/>
  <c r="C40" i="3"/>
  <c r="H43" i="2"/>
  <c r="C39" i="3"/>
  <c r="H42" i="2"/>
  <c r="C38" i="3"/>
  <c r="H41" i="2"/>
  <c r="C37" i="3"/>
  <c r="H40" i="2"/>
  <c r="C36" i="3"/>
  <c r="H39" i="2"/>
  <c r="C35" i="3"/>
  <c r="H38" i="2"/>
  <c r="C34" i="3"/>
  <c r="H37" i="2"/>
  <c r="C33" i="3"/>
  <c r="H36" i="2"/>
  <c r="C32" i="3"/>
  <c r="H35" i="2"/>
  <c r="C31" i="3"/>
  <c r="H34" i="2"/>
  <c r="C30" i="3"/>
  <c r="H33" i="2"/>
  <c r="C29" i="3"/>
  <c r="H32" i="2"/>
  <c r="C28" i="3"/>
  <c r="H31" i="2"/>
  <c r="C27" i="3"/>
  <c r="H30" i="2"/>
  <c r="C26" i="3"/>
  <c r="H29" i="2"/>
  <c r="C25" i="3"/>
  <c r="H28" i="2"/>
  <c r="C24" i="3"/>
  <c r="H27" i="2"/>
  <c r="C23" i="3"/>
  <c r="H26" i="2"/>
  <c r="H23"/>
  <c r="C20" i="3"/>
  <c r="H19" i="2"/>
  <c r="C16" i="3"/>
  <c r="H15" i="2"/>
  <c r="C12" i="3"/>
  <c r="H11" i="2"/>
  <c r="C8" i="3"/>
  <c r="H87" i="7"/>
  <c r="E84" i="3"/>
  <c r="I84" s="1"/>
  <c r="J84" s="1"/>
  <c r="E83"/>
  <c r="I83"/>
  <c r="J83" s="1"/>
  <c r="H86" i="7"/>
  <c r="H83"/>
  <c r="E80" i="3"/>
  <c r="I80" s="1"/>
  <c r="J80" s="1"/>
  <c r="E79"/>
  <c r="I79"/>
  <c r="J79" s="1"/>
  <c r="H82" i="7"/>
  <c r="H79"/>
  <c r="E76" i="3"/>
  <c r="I76" s="1"/>
  <c r="J76" s="1"/>
  <c r="E75"/>
  <c r="I75"/>
  <c r="J75" s="1"/>
  <c r="H78" i="7"/>
  <c r="H75"/>
  <c r="E72" i="3"/>
  <c r="I72" s="1"/>
  <c r="J72" s="1"/>
  <c r="E71"/>
  <c r="I71"/>
  <c r="J71" s="1"/>
  <c r="H74" i="7"/>
  <c r="H71"/>
  <c r="E68" i="3"/>
  <c r="I68" s="1"/>
  <c r="J68" s="1"/>
  <c r="E67"/>
  <c r="I67"/>
  <c r="J67" s="1"/>
  <c r="H70" i="7"/>
  <c r="H67"/>
  <c r="E64" i="3"/>
  <c r="I64" s="1"/>
  <c r="J64" s="1"/>
  <c r="E63"/>
  <c r="I63"/>
  <c r="J63" s="1"/>
  <c r="H66" i="7"/>
  <c r="H63"/>
  <c r="E60" i="3"/>
  <c r="I60" s="1"/>
  <c r="J60" s="1"/>
  <c r="E59"/>
  <c r="I59"/>
  <c r="J59" s="1"/>
  <c r="H62" i="7"/>
  <c r="H59"/>
  <c r="E56" i="3"/>
  <c r="I56" s="1"/>
  <c r="J56" s="1"/>
  <c r="E55"/>
  <c r="I55"/>
  <c r="J55" s="1"/>
  <c r="H58" i="7"/>
  <c r="H55"/>
  <c r="E52" i="3"/>
  <c r="I52" s="1"/>
  <c r="J52" s="1"/>
  <c r="E51"/>
  <c r="I51"/>
  <c r="J51" s="1"/>
  <c r="H54" i="7"/>
  <c r="H51"/>
  <c r="E48" i="3"/>
  <c r="I48" s="1"/>
  <c r="J48" s="1"/>
  <c r="E47"/>
  <c r="I47"/>
  <c r="J47" s="1"/>
  <c r="H50" i="7"/>
  <c r="H47"/>
  <c r="E44" i="3"/>
  <c r="I44" s="1"/>
  <c r="J44" s="1"/>
  <c r="H45" i="7"/>
  <c r="E42" i="3"/>
  <c r="I42" s="1"/>
  <c r="J42" s="1"/>
  <c r="E41"/>
  <c r="I41"/>
  <c r="J41" s="1"/>
  <c r="H44" i="7"/>
  <c r="H41"/>
  <c r="E38" i="3"/>
  <c r="I38" s="1"/>
  <c r="J38" s="1"/>
  <c r="E37"/>
  <c r="I37"/>
  <c r="J37" s="1"/>
  <c r="H40" i="7"/>
  <c r="H37"/>
  <c r="E34" i="3"/>
  <c r="I34" s="1"/>
  <c r="J34" s="1"/>
  <c r="E33"/>
  <c r="I33"/>
  <c r="J33" s="1"/>
  <c r="H36" i="7"/>
  <c r="H33"/>
  <c r="E30" i="3"/>
  <c r="I30" s="1"/>
  <c r="J30" s="1"/>
  <c r="E29"/>
  <c r="I29"/>
  <c r="J29" s="1"/>
  <c r="H32" i="7"/>
  <c r="H29"/>
  <c r="E26" i="3"/>
  <c r="I26" s="1"/>
  <c r="J26" s="1"/>
  <c r="H27" i="7"/>
  <c r="E24" i="3"/>
  <c r="I24" s="1"/>
  <c r="J24" s="1"/>
  <c r="H23" i="7"/>
  <c r="E20" i="3"/>
  <c r="I20" s="1"/>
  <c r="J20" s="1"/>
  <c r="G5" i="2"/>
  <c r="F90"/>
  <c r="I90" i="7"/>
  <c r="H8"/>
  <c r="E5" i="3"/>
  <c r="H12" i="7"/>
  <c r="E9" i="3"/>
  <c r="I9"/>
  <c r="J9" s="1"/>
  <c r="H16" i="7"/>
  <c r="E13" i="3"/>
  <c r="I13"/>
  <c r="J13" s="1"/>
  <c r="H20" i="7"/>
  <c r="E17" i="3"/>
  <c r="I17"/>
  <c r="J17" s="1"/>
  <c r="H22" i="7"/>
  <c r="E19" i="3"/>
  <c r="I19"/>
  <c r="J19" s="1"/>
  <c r="H26" i="7"/>
  <c r="E23" i="3"/>
  <c r="I23"/>
  <c r="J23" s="1"/>
  <c r="H80" i="2"/>
  <c r="C77" i="3"/>
  <c r="H76" i="2"/>
  <c r="C73" i="3"/>
  <c r="H72" i="2"/>
  <c r="C69" i="3"/>
  <c r="H68" i="2"/>
  <c r="C65" i="3"/>
  <c r="H25" i="2"/>
  <c r="C22" i="3"/>
  <c r="H21" i="2"/>
  <c r="C18" i="3"/>
  <c r="H17" i="2"/>
  <c r="C14" i="3"/>
  <c r="H13" i="2"/>
  <c r="C10" i="3"/>
  <c r="H9" i="2"/>
  <c r="C6" i="3"/>
  <c r="E43"/>
  <c r="I43" s="1"/>
  <c r="J43" s="1"/>
  <c r="H46" i="7"/>
  <c r="H25"/>
  <c r="E22" i="3"/>
  <c r="I22"/>
  <c r="J22" s="1"/>
  <c r="I85"/>
  <c r="J85" s="1"/>
  <c r="I81"/>
  <c r="J81" s="1"/>
  <c r="I77"/>
  <c r="J77" s="1"/>
  <c r="I73"/>
  <c r="J73" s="1"/>
  <c r="I69"/>
  <c r="J69" s="1"/>
  <c r="I65"/>
  <c r="J65" s="1"/>
  <c r="I61"/>
  <c r="J61" s="1"/>
  <c r="I57"/>
  <c r="J57" s="1"/>
  <c r="I53"/>
  <c r="J53" s="1"/>
  <c r="I49"/>
  <c r="J49" s="1"/>
  <c r="I45"/>
  <c r="J45" s="1"/>
  <c r="G7" i="2"/>
  <c r="H7"/>
  <c r="C4" i="3"/>
  <c r="I5"/>
  <c r="J5"/>
  <c r="C2"/>
  <c r="C87"/>
  <c r="G90" i="2"/>
  <c r="H5"/>
  <c r="I5"/>
  <c r="H2" i="3"/>
  <c r="H87" s="1"/>
  <c r="I90" i="6"/>
  <c r="G87" i="3"/>
  <c r="I2"/>
  <c r="J2" s="1"/>
  <c r="D2"/>
  <c r="H90" i="2"/>
  <c r="I26"/>
  <c r="D23" i="3"/>
  <c r="I30" i="2"/>
  <c r="D27" i="3"/>
  <c r="I34" i="2"/>
  <c r="D31" i="3"/>
  <c r="I38" i="2"/>
  <c r="D35" i="3"/>
  <c r="I42" i="2"/>
  <c r="D39" i="3"/>
  <c r="I46" i="2"/>
  <c r="D43" i="3"/>
  <c r="I50" i="2"/>
  <c r="D47" i="3"/>
  <c r="I54" i="2"/>
  <c r="D51" i="3"/>
  <c r="I58" i="2"/>
  <c r="D55" i="3"/>
  <c r="I62" i="2"/>
  <c r="D59" i="3"/>
  <c r="I82" i="2"/>
  <c r="D79" i="3"/>
  <c r="I86" i="2"/>
  <c r="D83" i="3"/>
  <c r="I23" i="2"/>
  <c r="D20" i="3"/>
  <c r="I15" i="2"/>
  <c r="D12" i="3"/>
  <c r="I77" i="2"/>
  <c r="D74" i="3"/>
  <c r="I73" i="2"/>
  <c r="D70" i="3"/>
  <c r="I6" i="2"/>
  <c r="D3" i="3"/>
  <c r="I28" i="2"/>
  <c r="D25" i="3"/>
  <c r="I32" i="2"/>
  <c r="D29" i="3"/>
  <c r="I36" i="2"/>
  <c r="D33" i="3"/>
  <c r="I40" i="2"/>
  <c r="D37" i="3"/>
  <c r="I44" i="2"/>
  <c r="D41" i="3"/>
  <c r="I48" i="2"/>
  <c r="D45" i="3"/>
  <c r="I52" i="2"/>
  <c r="D49" i="3"/>
  <c r="I56" i="2"/>
  <c r="D53" i="3"/>
  <c r="I60" i="2"/>
  <c r="D57" i="3"/>
  <c r="I64" i="2"/>
  <c r="D61" i="3"/>
  <c r="I84" i="2"/>
  <c r="D81" i="3"/>
  <c r="I88" i="2"/>
  <c r="D85" i="3"/>
  <c r="I19" i="2"/>
  <c r="D16" i="3"/>
  <c r="I11" i="2"/>
  <c r="D8" i="3"/>
  <c r="I79" i="2"/>
  <c r="D76" i="3"/>
  <c r="I75" i="2"/>
  <c r="D72" i="3"/>
  <c r="I71" i="2"/>
  <c r="D68" i="3"/>
  <c r="I69" i="2"/>
  <c r="D66" i="3"/>
  <c r="I67" i="2"/>
  <c r="D64" i="3"/>
  <c r="I65" i="2"/>
  <c r="D62" i="3"/>
  <c r="I22" i="2"/>
  <c r="D19" i="3"/>
  <c r="I18" i="2"/>
  <c r="D15" i="3"/>
  <c r="I14" i="2"/>
  <c r="D11" i="3"/>
  <c r="I10" i="2"/>
  <c r="D7" i="3"/>
  <c r="I89" i="2"/>
  <c r="D86" i="3"/>
  <c r="I85" i="2"/>
  <c r="D82" i="3"/>
  <c r="I81" i="2"/>
  <c r="D78" i="3"/>
  <c r="I61" i="2"/>
  <c r="D58" i="3"/>
  <c r="I57" i="2"/>
  <c r="D54" i="3"/>
  <c r="I53" i="2"/>
  <c r="D50" i="3"/>
  <c r="I49" i="2"/>
  <c r="D46" i="3"/>
  <c r="I45" i="2"/>
  <c r="D42" i="3"/>
  <c r="I41" i="2"/>
  <c r="D38" i="3"/>
  <c r="I37" i="2"/>
  <c r="D34" i="3"/>
  <c r="I33" i="2"/>
  <c r="D30" i="3"/>
  <c r="I29" i="2"/>
  <c r="D26" i="3"/>
  <c r="I24" i="2"/>
  <c r="D21" i="3"/>
  <c r="I21" i="2"/>
  <c r="D18" i="3"/>
  <c r="I17" i="2"/>
  <c r="D14" i="3"/>
  <c r="I13" i="2"/>
  <c r="D10" i="3"/>
  <c r="I9" i="2"/>
  <c r="D6" i="3"/>
  <c r="I80" i="2"/>
  <c r="D77" i="3"/>
  <c r="I78" i="2"/>
  <c r="D75" i="3"/>
  <c r="I76" i="2"/>
  <c r="D73" i="3"/>
  <c r="I74" i="2"/>
  <c r="D71" i="3"/>
  <c r="I72" i="2"/>
  <c r="D69" i="3"/>
  <c r="I70" i="2"/>
  <c r="D67" i="3"/>
  <c r="I68" i="2"/>
  <c r="D65" i="3"/>
  <c r="I66" i="2"/>
  <c r="D63" i="3"/>
  <c r="I25" i="2"/>
  <c r="D22" i="3"/>
  <c r="I20" i="2"/>
  <c r="D17" i="3"/>
  <c r="I16" i="2"/>
  <c r="D13" i="3"/>
  <c r="I12" i="2"/>
  <c r="D9" i="3"/>
  <c r="I8" i="2"/>
  <c r="D5" i="3"/>
  <c r="I87" i="2"/>
  <c r="D84" i="3"/>
  <c r="I83" i="2"/>
  <c r="D80" i="3"/>
  <c r="I63" i="2"/>
  <c r="D60" i="3"/>
  <c r="I59" i="2"/>
  <c r="D56" i="3"/>
  <c r="I55" i="2"/>
  <c r="D52" i="3"/>
  <c r="I51" i="2"/>
  <c r="D48" i="3"/>
  <c r="I47" i="2"/>
  <c r="D44" i="3"/>
  <c r="I43" i="2"/>
  <c r="D40" i="3"/>
  <c r="I39" i="2"/>
  <c r="D36" i="3"/>
  <c r="I35" i="2"/>
  <c r="D32" i="3"/>
  <c r="I31" i="2"/>
  <c r="D28" i="3"/>
  <c r="I27" i="2"/>
  <c r="D24" i="3"/>
  <c r="I7" i="2"/>
  <c r="D4" i="3"/>
  <c r="D87" s="1"/>
  <c r="I90" i="2"/>
  <c r="E87" i="3"/>
  <c r="J4" l="1"/>
  <c r="I87"/>
  <c r="J87" s="1"/>
</calcChain>
</file>

<file path=xl/sharedStrings.xml><?xml version="1.0" encoding="utf-8"?>
<sst xmlns="http://schemas.openxmlformats.org/spreadsheetml/2006/main" count="749" uniqueCount="201">
  <si>
    <t>A</t>
  </si>
  <si>
    <t>B</t>
  </si>
  <si>
    <t>D</t>
  </si>
  <si>
    <t>G</t>
  </si>
  <si>
    <t>H</t>
  </si>
  <si>
    <t>I</t>
  </si>
  <si>
    <t>NO.</t>
  </si>
  <si>
    <t>DISTRICTS</t>
  </si>
  <si>
    <t>PERCENT STATE SUPPORT</t>
  </si>
  <si>
    <t>PERCENT OF TOTAL</t>
  </si>
  <si>
    <t>0160</t>
  </si>
  <si>
    <t>ABBEVILLE 60</t>
  </si>
  <si>
    <t>0201</t>
  </si>
  <si>
    <t>AIKEN     01</t>
  </si>
  <si>
    <t>0301</t>
  </si>
  <si>
    <t>ALLENDALE 01</t>
  </si>
  <si>
    <t>0401</t>
  </si>
  <si>
    <t xml:space="preserve">ANDERSON  01    </t>
  </si>
  <si>
    <t>0402</t>
  </si>
  <si>
    <t>ANDERSON  02</t>
  </si>
  <si>
    <t>0403</t>
  </si>
  <si>
    <t>ANDERSON  03</t>
  </si>
  <si>
    <t>0404</t>
  </si>
  <si>
    <t>ANDERSON  04</t>
  </si>
  <si>
    <t>0405</t>
  </si>
  <si>
    <t>ANDERSON  05</t>
  </si>
  <si>
    <t>0501</t>
  </si>
  <si>
    <t>BAMBERG   01</t>
  </si>
  <si>
    <t>0502</t>
  </si>
  <si>
    <t xml:space="preserve">BAMBERG   02 </t>
  </si>
  <si>
    <t>0619</t>
  </si>
  <si>
    <t>BARNWELL  19</t>
  </si>
  <si>
    <t>0629</t>
  </si>
  <si>
    <t>BARNWELL  29</t>
  </si>
  <si>
    <t>0645</t>
  </si>
  <si>
    <t>BARNWELL  45</t>
  </si>
  <si>
    <t>0701</t>
  </si>
  <si>
    <t>BEAUFORT  01</t>
  </si>
  <si>
    <t>0801</t>
  </si>
  <si>
    <t>BERKELEY  01</t>
  </si>
  <si>
    <t>0901</t>
  </si>
  <si>
    <t>CALHOUN   01</t>
  </si>
  <si>
    <t>1001</t>
  </si>
  <si>
    <t>CHARLESTON 01</t>
  </si>
  <si>
    <t>1101</t>
  </si>
  <si>
    <t>CHEROKEE  01</t>
  </si>
  <si>
    <t>1201</t>
  </si>
  <si>
    <t>CHESTER   01</t>
  </si>
  <si>
    <t>1301</t>
  </si>
  <si>
    <t>CHESTERFIELD 01</t>
  </si>
  <si>
    <t>1401</t>
  </si>
  <si>
    <t>CLARENDON 01</t>
  </si>
  <si>
    <t>1402</t>
  </si>
  <si>
    <t>CLARENDON 02</t>
  </si>
  <si>
    <t>1403</t>
  </si>
  <si>
    <t>CLARENDON 03</t>
  </si>
  <si>
    <t>1501</t>
  </si>
  <si>
    <t>COLLETON  01</t>
  </si>
  <si>
    <t>1601</t>
  </si>
  <si>
    <t>DARLINGTON 01</t>
  </si>
  <si>
    <t>1701</t>
  </si>
  <si>
    <t>DILLON  01</t>
  </si>
  <si>
    <t>1702</t>
  </si>
  <si>
    <t>DILLON  02</t>
  </si>
  <si>
    <t>1703</t>
  </si>
  <si>
    <t xml:space="preserve">DILLON  03              </t>
  </si>
  <si>
    <t>1802</t>
  </si>
  <si>
    <t>DORCHESTER 02</t>
  </si>
  <si>
    <t>1804</t>
  </si>
  <si>
    <t>DORCHESTER 04</t>
  </si>
  <si>
    <t>1901</t>
  </si>
  <si>
    <t>EDGEFIELD  01</t>
  </si>
  <si>
    <t>2001</t>
  </si>
  <si>
    <t>FAIRFIELD  01</t>
  </si>
  <si>
    <t>2101</t>
  </si>
  <si>
    <t>FLORENCE   01</t>
  </si>
  <si>
    <t>2102</t>
  </si>
  <si>
    <t>FLORENCE   02</t>
  </si>
  <si>
    <t>2103</t>
  </si>
  <si>
    <t>FLORENCE   03</t>
  </si>
  <si>
    <t>2104</t>
  </si>
  <si>
    <t>FLORENCE   04</t>
  </si>
  <si>
    <t>2105</t>
  </si>
  <si>
    <t>FLORENCE   05</t>
  </si>
  <si>
    <t>2201</t>
  </si>
  <si>
    <t>GEORGETOWN 01</t>
  </si>
  <si>
    <t>2301</t>
  </si>
  <si>
    <t>GREENVILLE 01</t>
  </si>
  <si>
    <t>2450</t>
  </si>
  <si>
    <t>GREENWOOD  50</t>
  </si>
  <si>
    <t>2451</t>
  </si>
  <si>
    <t>GREENWOOD  51</t>
  </si>
  <si>
    <t>2452</t>
  </si>
  <si>
    <t>GREENWOOD  52</t>
  </si>
  <si>
    <t>2501</t>
  </si>
  <si>
    <t>HAMPTON    01</t>
  </si>
  <si>
    <t>2502</t>
  </si>
  <si>
    <t>HAMPTON    02</t>
  </si>
  <si>
    <t>2601</t>
  </si>
  <si>
    <t>HORRY      01</t>
  </si>
  <si>
    <t>2701</t>
  </si>
  <si>
    <t>JASPER     01</t>
  </si>
  <si>
    <t>2801</t>
  </si>
  <si>
    <t>KERSHAW    01</t>
  </si>
  <si>
    <t>2901</t>
  </si>
  <si>
    <t>LANCASTER  01</t>
  </si>
  <si>
    <t>3055</t>
  </si>
  <si>
    <t>LAURENS    55</t>
  </si>
  <si>
    <t>3056</t>
  </si>
  <si>
    <t>LAURENS    56</t>
  </si>
  <si>
    <t>3101</t>
  </si>
  <si>
    <t xml:space="preserve">LEE        01           </t>
  </si>
  <si>
    <t>3201</t>
  </si>
  <si>
    <t>LEXINGTON  01</t>
  </si>
  <si>
    <t>3202</t>
  </si>
  <si>
    <t>LEXINGTON  02</t>
  </si>
  <si>
    <t>3203</t>
  </si>
  <si>
    <t>LEXINGTON  03</t>
  </si>
  <si>
    <t>3204</t>
  </si>
  <si>
    <t>LEXINGTON  04</t>
  </si>
  <si>
    <t>3205</t>
  </si>
  <si>
    <t>LEXINGTON  05</t>
  </si>
  <si>
    <t>3301</t>
  </si>
  <si>
    <t>MCCORMICK  01</t>
  </si>
  <si>
    <t>3401</t>
  </si>
  <si>
    <t>MARION     01</t>
  </si>
  <si>
    <t>3402</t>
  </si>
  <si>
    <t>MARION     02</t>
  </si>
  <si>
    <t>MARION     07</t>
  </si>
  <si>
    <t>3501</t>
  </si>
  <si>
    <t>MARLBORO   01</t>
  </si>
  <si>
    <t>3601</t>
  </si>
  <si>
    <t>NEWBERRY   01</t>
  </si>
  <si>
    <t>3701</t>
  </si>
  <si>
    <t>OCONEE     01</t>
  </si>
  <si>
    <t>3803</t>
  </si>
  <si>
    <t>ORANGEBURG 03</t>
  </si>
  <si>
    <t>3804</t>
  </si>
  <si>
    <t>ORANGEBURG 04</t>
  </si>
  <si>
    <t>3805</t>
  </si>
  <si>
    <t>ORANGEBURG 05</t>
  </si>
  <si>
    <t>3901</t>
  </si>
  <si>
    <t>PICKENS    01</t>
  </si>
  <si>
    <t>4001</t>
  </si>
  <si>
    <t>RICHLAND   01</t>
  </si>
  <si>
    <t>4002</t>
  </si>
  <si>
    <t xml:space="preserve">RICHLAND   02 </t>
  </si>
  <si>
    <t>4101</t>
  </si>
  <si>
    <t>SALUDA     01</t>
  </si>
  <si>
    <t>4201</t>
  </si>
  <si>
    <t>SPARTANBURG 01</t>
  </si>
  <si>
    <t>4202</t>
  </si>
  <si>
    <t>SPARTANBURG 02</t>
  </si>
  <si>
    <t>4203</t>
  </si>
  <si>
    <t>SPARTANBURG 03</t>
  </si>
  <si>
    <t>4204</t>
  </si>
  <si>
    <t>SPARTANBURG 04</t>
  </si>
  <si>
    <t>4205</t>
  </si>
  <si>
    <t>SPARTANBURG 05</t>
  </si>
  <si>
    <t>4206</t>
  </si>
  <si>
    <t>SPARTANBURG 06</t>
  </si>
  <si>
    <t>4207</t>
  </si>
  <si>
    <t>SPARTANBURG 07</t>
  </si>
  <si>
    <t>4302</t>
  </si>
  <si>
    <t>SUMTER 02</t>
  </si>
  <si>
    <t>4317</t>
  </si>
  <si>
    <t>SUMTER 17</t>
  </si>
  <si>
    <t>4401</t>
  </si>
  <si>
    <t xml:space="preserve">UNION  01               </t>
  </si>
  <si>
    <t>4501</t>
  </si>
  <si>
    <t>WILLIAMSBURG 01</t>
  </si>
  <si>
    <t>4601</t>
  </si>
  <si>
    <t>YORK 01</t>
  </si>
  <si>
    <t>4602</t>
  </si>
  <si>
    <t>YORK 02</t>
  </si>
  <si>
    <t>4603</t>
  </si>
  <si>
    <t>YORK 03</t>
  </si>
  <si>
    <t>4604</t>
  </si>
  <si>
    <t>YORK 04</t>
  </si>
  <si>
    <t>STATE TOTALS</t>
  </si>
  <si>
    <t>FY2010 SDE FUNDING DTI Less 4%</t>
  </si>
  <si>
    <t>FY2011 EFA FOUNDATION</t>
  </si>
  <si>
    <t>FY2011 EFA LOCAL</t>
  </si>
  <si>
    <t>FY 2011 EFA STATE</t>
  </si>
  <si>
    <t>FY2010  DTI TIER I,II,III IMPUTED</t>
  </si>
  <si>
    <t>FY2010 135 DAY WPU</t>
  </si>
  <si>
    <t>FY 2011 EFA LOCAL</t>
  </si>
  <si>
    <t>FY2010 SDE FUNDING DTI</t>
  </si>
  <si>
    <t>FY 2011 EFA STATE  2010 ITA LESS 4%</t>
  </si>
  <si>
    <t xml:space="preserve">FY 2011 EFA STATE 2010 ITA IMPUTED TIER I, II, III </t>
  </si>
  <si>
    <t>FY 2011 EFA STATE  2009 ITA ORIGINAL *</t>
  </si>
  <si>
    <t>C</t>
  </si>
  <si>
    <t>E</t>
  </si>
  <si>
    <t>F</t>
  </si>
  <si>
    <t>* 2009 ITA USED FOR FY 2011 EFA PER PROVISO 1.80 - UNADJUSTED FOR BEAUFORT</t>
  </si>
  <si>
    <t>40% HOLD HARMLESS</t>
  </si>
  <si>
    <t>HOLD HARMLESS</t>
  </si>
  <si>
    <t>% INCREASE</t>
  </si>
  <si>
    <t>J</t>
  </si>
  <si>
    <t>K</t>
  </si>
  <si>
    <t>$100 PER WPU BASE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</si>
</sst>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#,##0.0000_);[Red]\(#,##0.0000\)"/>
    <numFmt numFmtId="165" formatCode="0.00000"/>
    <numFmt numFmtId="166" formatCode="0.00_);[Red]\(0.00\)"/>
    <numFmt numFmtId="168" formatCode="0.0000%"/>
    <numFmt numFmtId="170" formatCode="_(* #,##0.00000_);_(* \(#,##0.00000\);_(* &quot;-&quot;??????_);_(@_)"/>
    <numFmt numFmtId="174" formatCode="_(* #,##0.00_);_(* \(#,##0.00\);_(* &quot;-&quot;??????_);_(@_)"/>
    <numFmt numFmtId="175" formatCode="0.00000_);[Red]\(0.00000\)"/>
  </numFmts>
  <fonts count="7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</font>
    <font>
      <sz val="10"/>
      <color indexed="48"/>
      <name val="Arial"/>
    </font>
    <font>
      <b/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right" vertical="center"/>
    </xf>
    <xf numFmtId="40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6" fontId="2" fillId="0" borderId="0" xfId="0" applyNumberFormat="1" applyFont="1" applyAlignment="1">
      <alignment horizontal="right" vertical="center"/>
    </xf>
    <xf numFmtId="39" fontId="2" fillId="0" borderId="0" xfId="0" applyNumberFormat="1" applyFont="1" applyFill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40" fontId="3" fillId="0" borderId="1" xfId="0" applyNumberFormat="1" applyFont="1" applyBorder="1" applyAlignment="1" applyProtection="1">
      <alignment horizontal="center" vertical="center"/>
    </xf>
    <xf numFmtId="165" fontId="3" fillId="0" borderId="1" xfId="0" applyNumberFormat="1" applyFont="1" applyBorder="1" applyAlignment="1" applyProtection="1">
      <alignment horizontal="center" vertical="center"/>
    </xf>
    <xf numFmtId="6" fontId="3" fillId="0" borderId="1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40" fontId="3" fillId="0" borderId="2" xfId="0" applyNumberFormat="1" applyFont="1" applyBorder="1" applyAlignment="1" applyProtection="1">
      <alignment horizontal="center" vertical="center" wrapText="1"/>
    </xf>
    <xf numFmtId="165" fontId="3" fillId="0" borderId="2" xfId="0" applyNumberFormat="1" applyFont="1" applyFill="1" applyBorder="1" applyAlignment="1" applyProtection="1">
      <alignment horizontal="center" vertical="center" wrapText="1"/>
    </xf>
    <xf numFmtId="6" fontId="3" fillId="0" borderId="2" xfId="0" applyNumberFormat="1" applyFont="1" applyFill="1" applyBorder="1" applyAlignment="1" applyProtection="1">
      <alignment horizontal="center" vertical="center" wrapText="1"/>
    </xf>
    <xf numFmtId="4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/>
    <xf numFmtId="39" fontId="2" fillId="0" borderId="1" xfId="0" applyNumberFormat="1" applyFont="1" applyBorder="1" applyAlignment="1" applyProtection="1">
      <alignment vertical="center"/>
    </xf>
    <xf numFmtId="10" fontId="2" fillId="0" borderId="1" xfId="0" applyNumberFormat="1" applyFont="1" applyBorder="1" applyAlignment="1" applyProtection="1">
      <alignment vertical="center"/>
    </xf>
    <xf numFmtId="168" fontId="2" fillId="0" borderId="1" xfId="0" applyNumberFormat="1" applyFont="1" applyBorder="1" applyAlignment="1" applyProtection="1">
      <alignment horizontal="right" vertical="center"/>
    </xf>
    <xf numFmtId="6" fontId="2" fillId="0" borderId="1" xfId="0" applyNumberFormat="1" applyFont="1" applyBorder="1" applyAlignment="1" applyProtection="1">
      <alignment vertical="center"/>
    </xf>
    <xf numFmtId="10" fontId="2" fillId="2" borderId="1" xfId="0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165" fontId="2" fillId="0" borderId="1" xfId="0" applyNumberFormat="1" applyFont="1" applyBorder="1" applyAlignment="1" applyProtection="1">
      <alignment horizontal="center" vertical="center"/>
    </xf>
    <xf numFmtId="174" fontId="2" fillId="0" borderId="1" xfId="0" applyNumberFormat="1" applyFont="1" applyBorder="1"/>
    <xf numFmtId="10" fontId="2" fillId="0" borderId="1" xfId="0" applyNumberFormat="1" applyFont="1" applyFill="1" applyBorder="1" applyAlignment="1" applyProtection="1">
      <alignment vertical="center"/>
    </xf>
    <xf numFmtId="6" fontId="2" fillId="0" borderId="3" xfId="0" applyNumberFormat="1" applyFont="1" applyBorder="1" applyAlignment="1" applyProtection="1">
      <alignment vertical="center"/>
    </xf>
    <xf numFmtId="168" fontId="2" fillId="0" borderId="4" xfId="0" applyNumberFormat="1" applyFont="1" applyBorder="1" applyAlignment="1" applyProtection="1">
      <alignment horizontal="right" vertical="center"/>
    </xf>
    <xf numFmtId="10" fontId="2" fillId="0" borderId="5" xfId="0" applyNumberFormat="1" applyFont="1" applyBorder="1" applyAlignment="1" applyProtection="1">
      <alignment vertical="center"/>
    </xf>
    <xf numFmtId="10" fontId="2" fillId="0" borderId="2" xfId="0" applyNumberFormat="1" applyFont="1" applyBorder="1" applyAlignment="1" applyProtection="1">
      <alignment vertical="center"/>
    </xf>
    <xf numFmtId="0" fontId="2" fillId="2" borderId="1" xfId="0" applyFont="1" applyFill="1" applyBorder="1"/>
    <xf numFmtId="168" fontId="2" fillId="2" borderId="1" xfId="0" applyNumberFormat="1" applyFont="1" applyFill="1" applyBorder="1" applyAlignment="1" applyProtection="1">
      <alignment horizontal="right" vertical="center"/>
    </xf>
    <xf numFmtId="6" fontId="2" fillId="2" borderId="1" xfId="0" applyNumberFormat="1" applyFont="1" applyFill="1" applyBorder="1" applyAlignment="1" applyProtection="1">
      <alignment vertical="center"/>
    </xf>
    <xf numFmtId="170" fontId="2" fillId="0" borderId="1" xfId="0" applyNumberFormat="1" applyFont="1" applyBorder="1"/>
    <xf numFmtId="165" fontId="2" fillId="0" borderId="1" xfId="0" applyNumberFormat="1" applyFont="1" applyBorder="1"/>
    <xf numFmtId="8" fontId="0" fillId="0" borderId="0" xfId="0" applyNumberFormat="1"/>
    <xf numFmtId="174" fontId="2" fillId="2" borderId="1" xfId="0" applyNumberFormat="1" applyFont="1" applyFill="1" applyBorder="1"/>
    <xf numFmtId="165" fontId="2" fillId="2" borderId="1" xfId="0" applyNumberFormat="1" applyFont="1" applyFill="1" applyBorder="1"/>
    <xf numFmtId="0" fontId="5" fillId="0" borderId="0" xfId="0" applyFont="1" applyFill="1"/>
    <xf numFmtId="170" fontId="2" fillId="2" borderId="1" xfId="0" applyNumberFormat="1" applyFont="1" applyFill="1" applyBorder="1"/>
    <xf numFmtId="168" fontId="0" fillId="0" borderId="0" xfId="1" applyNumberFormat="1" applyFont="1"/>
    <xf numFmtId="168" fontId="4" fillId="0" borderId="0" xfId="1" applyNumberFormat="1" applyFont="1"/>
    <xf numFmtId="8" fontId="4" fillId="0" borderId="0" xfId="0" applyNumberFormat="1" applyFont="1"/>
    <xf numFmtId="0" fontId="4" fillId="0" borderId="0" xfId="0" applyFont="1"/>
    <xf numFmtId="0" fontId="2" fillId="0" borderId="1" xfId="0" applyFont="1" applyFill="1" applyBorder="1"/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6" fontId="4" fillId="3" borderId="8" xfId="0" applyNumberFormat="1" applyFont="1" applyFill="1" applyBorder="1"/>
    <xf numFmtId="168" fontId="4" fillId="3" borderId="9" xfId="1" applyNumberFormat="1" applyFont="1" applyFill="1" applyBorder="1"/>
    <xf numFmtId="168" fontId="4" fillId="3" borderId="10" xfId="1" applyNumberFormat="1" applyFont="1" applyFill="1" applyBorder="1"/>
    <xf numFmtId="8" fontId="4" fillId="3" borderId="11" xfId="0" applyNumberFormat="1" applyFont="1" applyFill="1" applyBorder="1"/>
    <xf numFmtId="168" fontId="4" fillId="3" borderId="12" xfId="0" applyNumberFormat="1" applyFont="1" applyFill="1" applyBorder="1"/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6" fontId="4" fillId="4" borderId="14" xfId="0" applyNumberFormat="1" applyFont="1" applyFill="1" applyBorder="1"/>
    <xf numFmtId="168" fontId="4" fillId="4" borderId="9" xfId="1" applyNumberFormat="1" applyFont="1" applyFill="1" applyBorder="1"/>
    <xf numFmtId="6" fontId="4" fillId="4" borderId="8" xfId="0" applyNumberFormat="1" applyFont="1" applyFill="1" applyBorder="1"/>
    <xf numFmtId="8" fontId="4" fillId="4" borderId="11" xfId="0" applyNumberFormat="1" applyFont="1" applyFill="1" applyBorder="1"/>
    <xf numFmtId="168" fontId="4" fillId="4" borderId="15" xfId="0" applyNumberFormat="1" applyFont="1" applyFill="1" applyBorder="1"/>
    <xf numFmtId="0" fontId="3" fillId="5" borderId="6" xfId="0" applyFont="1" applyFill="1" applyBorder="1" applyAlignment="1" applyProtection="1">
      <alignment horizontal="center" vertical="center" wrapText="1"/>
    </xf>
    <xf numFmtId="6" fontId="4" fillId="5" borderId="8" xfId="0" applyNumberFormat="1" applyFont="1" applyFill="1" applyBorder="1"/>
    <xf numFmtId="8" fontId="4" fillId="5" borderId="11" xfId="0" applyNumberFormat="1" applyFont="1" applyFill="1" applyBorder="1"/>
    <xf numFmtId="10" fontId="2" fillId="2" borderId="5" xfId="0" applyNumberFormat="1" applyFont="1" applyFill="1" applyBorder="1" applyAlignment="1" applyProtection="1">
      <alignment vertical="center"/>
    </xf>
    <xf numFmtId="5" fontId="4" fillId="0" borderId="0" xfId="0" applyNumberFormat="1" applyFont="1"/>
    <xf numFmtId="2" fontId="4" fillId="0" borderId="0" xfId="0" applyNumberFormat="1" applyFont="1"/>
    <xf numFmtId="6" fontId="4" fillId="0" borderId="0" xfId="0" applyNumberFormat="1" applyFont="1"/>
    <xf numFmtId="9" fontId="4" fillId="0" borderId="0" xfId="0" applyNumberFormat="1" applyFont="1"/>
    <xf numFmtId="2" fontId="4" fillId="0" borderId="0" xfId="0" applyNumberFormat="1" applyFont="1" applyAlignment="1">
      <alignment horizontal="center" vertical="center" wrapText="1"/>
    </xf>
    <xf numFmtId="168" fontId="4" fillId="5" borderId="3" xfId="1" applyNumberFormat="1" applyFont="1" applyFill="1" applyBorder="1"/>
    <xf numFmtId="168" fontId="4" fillId="5" borderId="15" xfId="0" applyNumberFormat="1" applyFont="1" applyFill="1" applyBorder="1"/>
    <xf numFmtId="6" fontId="4" fillId="0" borderId="1" xfId="0" applyNumberFormat="1" applyFont="1" applyBorder="1"/>
    <xf numFmtId="9" fontId="4" fillId="0" borderId="1" xfId="0" applyNumberFormat="1" applyFont="1" applyBorder="1"/>
    <xf numFmtId="0" fontId="3" fillId="5" borderId="16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5" fontId="4" fillId="0" borderId="1" xfId="0" applyNumberFormat="1" applyFont="1" applyBorder="1"/>
    <xf numFmtId="5" fontId="6" fillId="0" borderId="1" xfId="0" applyNumberFormat="1" applyFont="1" applyFill="1" applyBorder="1" applyAlignment="1" applyProtection="1">
      <alignment horizontal="center" vertical="center" wrapText="1"/>
    </xf>
    <xf numFmtId="5" fontId="3" fillId="0" borderId="1" xfId="0" applyNumberFormat="1" applyFont="1" applyBorder="1" applyAlignment="1">
      <alignment horizontal="center"/>
    </xf>
    <xf numFmtId="6" fontId="3" fillId="0" borderId="1" xfId="0" applyNumberFormat="1" applyFont="1" applyBorder="1" applyAlignment="1">
      <alignment horizontal="center"/>
    </xf>
    <xf numFmtId="6" fontId="3" fillId="0" borderId="1" xfId="0" applyNumberFormat="1" applyFont="1" applyBorder="1" applyAlignment="1">
      <alignment horizontal="center" vertical="center" wrapText="1"/>
    </xf>
    <xf numFmtId="175" fontId="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/>
  <cols>
    <col min="2" max="2" width="16.42578125" customWidth="1"/>
    <col min="3" max="3" width="11.42578125" customWidth="1"/>
    <col min="4" max="4" width="10" customWidth="1"/>
    <col min="5" max="5" width="12" customWidth="1"/>
    <col min="6" max="6" width="12.85546875" customWidth="1"/>
    <col min="7" max="7" width="13.42578125" customWidth="1"/>
  </cols>
  <sheetData>
    <row r="1" spans="1:9">
      <c r="A1" s="1"/>
      <c r="B1" s="1"/>
      <c r="C1" s="3"/>
      <c r="D1" s="4"/>
      <c r="E1" s="5">
        <v>1630</v>
      </c>
      <c r="F1" s="5">
        <v>1630</v>
      </c>
      <c r="G1" s="1"/>
      <c r="H1" s="1"/>
      <c r="I1" s="1"/>
    </row>
    <row r="2" spans="1:9">
      <c r="B2" s="1"/>
      <c r="C2" s="2"/>
      <c r="D2" s="4"/>
      <c r="E2" s="5"/>
      <c r="F2" s="7">
        <v>0.3</v>
      </c>
      <c r="G2" s="1"/>
      <c r="H2" s="1"/>
      <c r="I2" s="6"/>
    </row>
    <row r="3" spans="1:9">
      <c r="A3" s="8" t="s">
        <v>0</v>
      </c>
      <c r="B3" s="9" t="s">
        <v>1</v>
      </c>
      <c r="C3" s="10" t="s">
        <v>191</v>
      </c>
      <c r="D3" s="11" t="s">
        <v>2</v>
      </c>
      <c r="E3" s="12" t="s">
        <v>192</v>
      </c>
      <c r="F3" s="9" t="s">
        <v>193</v>
      </c>
      <c r="G3" s="9" t="s">
        <v>3</v>
      </c>
      <c r="H3" s="9" t="s">
        <v>4</v>
      </c>
      <c r="I3" s="9" t="s">
        <v>5</v>
      </c>
    </row>
    <row r="4" spans="1:9" ht="45">
      <c r="A4" s="13" t="s">
        <v>6</v>
      </c>
      <c r="B4" s="13" t="s">
        <v>7</v>
      </c>
      <c r="C4" s="14" t="s">
        <v>185</v>
      </c>
      <c r="D4" s="15" t="s">
        <v>180</v>
      </c>
      <c r="E4" s="16" t="s">
        <v>181</v>
      </c>
      <c r="F4" s="17" t="s">
        <v>186</v>
      </c>
      <c r="G4" s="18" t="s">
        <v>183</v>
      </c>
      <c r="H4" s="18" t="s">
        <v>8</v>
      </c>
      <c r="I4" s="18" t="s">
        <v>9</v>
      </c>
    </row>
    <row r="5" spans="1:9">
      <c r="A5" s="19" t="s">
        <v>10</v>
      </c>
      <c r="B5" s="20" t="s">
        <v>11</v>
      </c>
      <c r="C5" s="29">
        <v>3917.04</v>
      </c>
      <c r="D5" s="38">
        <v>2.6800000000000001E-3</v>
      </c>
      <c r="E5" s="24">
        <f t="shared" ref="E5:E68" si="0">ROUND(C5*$E$1,0)</f>
        <v>6384775</v>
      </c>
      <c r="F5" s="24">
        <f t="shared" ref="F5:F36" si="1">ROUND($F$2*$C$90*$F$1*D5,0)</f>
        <v>1131173</v>
      </c>
      <c r="G5" s="24">
        <f t="shared" ref="G5:G68" si="2">E5-F5</f>
        <v>5253602</v>
      </c>
      <c r="H5" s="22">
        <f t="shared" ref="H5:H68" si="3">G5/E5</f>
        <v>0.82283275448234272</v>
      </c>
      <c r="I5" s="23">
        <f t="shared" ref="I5:I68" si="4">G5/$G$90</f>
        <v>5.3344047682006039E-3</v>
      </c>
    </row>
    <row r="6" spans="1:9">
      <c r="A6" s="19" t="s">
        <v>12</v>
      </c>
      <c r="B6" s="20" t="s">
        <v>13</v>
      </c>
      <c r="C6" s="29">
        <v>29336.11</v>
      </c>
      <c r="D6" s="38">
        <v>2.4740000000000002E-2</v>
      </c>
      <c r="E6" s="24">
        <f t="shared" si="0"/>
        <v>47817859</v>
      </c>
      <c r="F6" s="24">
        <f t="shared" si="1"/>
        <v>10442251</v>
      </c>
      <c r="G6" s="24">
        <f t="shared" si="2"/>
        <v>37375608</v>
      </c>
      <c r="H6" s="22">
        <f t="shared" si="3"/>
        <v>0.78162445541528747</v>
      </c>
      <c r="I6" s="23">
        <f t="shared" si="4"/>
        <v>3.7950461707909479E-2</v>
      </c>
    </row>
    <row r="7" spans="1:9">
      <c r="A7" s="19" t="s">
        <v>14</v>
      </c>
      <c r="B7" s="20" t="s">
        <v>15</v>
      </c>
      <c r="C7" s="29">
        <v>1916.95</v>
      </c>
      <c r="D7" s="38">
        <v>1.2099999999999999E-3</v>
      </c>
      <c r="E7" s="24">
        <f t="shared" si="0"/>
        <v>3124629</v>
      </c>
      <c r="F7" s="24">
        <f t="shared" si="1"/>
        <v>510716</v>
      </c>
      <c r="G7" s="24">
        <f t="shared" si="2"/>
        <v>2613913</v>
      </c>
      <c r="H7" s="22">
        <f t="shared" si="3"/>
        <v>0.83655147539115848</v>
      </c>
      <c r="I7" s="23">
        <f t="shared" si="4"/>
        <v>2.6541161608476518E-3</v>
      </c>
    </row>
    <row r="8" spans="1:9">
      <c r="A8" s="19" t="s">
        <v>16</v>
      </c>
      <c r="B8" s="20" t="s">
        <v>17</v>
      </c>
      <c r="C8" s="29">
        <v>11188.9</v>
      </c>
      <c r="D8" s="38">
        <v>7.2700000000000004E-3</v>
      </c>
      <c r="E8" s="24">
        <f t="shared" si="0"/>
        <v>18237907</v>
      </c>
      <c r="F8" s="24">
        <f t="shared" si="1"/>
        <v>3068519</v>
      </c>
      <c r="G8" s="24">
        <f t="shared" si="2"/>
        <v>15169388</v>
      </c>
      <c r="H8" s="22">
        <f t="shared" si="3"/>
        <v>0.831750485403835</v>
      </c>
      <c r="I8" s="23">
        <f t="shared" si="4"/>
        <v>1.5402700029024854E-2</v>
      </c>
    </row>
    <row r="9" spans="1:9">
      <c r="A9" s="19" t="s">
        <v>18</v>
      </c>
      <c r="B9" s="20" t="s">
        <v>19</v>
      </c>
      <c r="C9" s="29">
        <v>4697.68</v>
      </c>
      <c r="D9" s="38">
        <v>2.31E-3</v>
      </c>
      <c r="E9" s="24">
        <f t="shared" si="0"/>
        <v>7657218</v>
      </c>
      <c r="F9" s="24">
        <f t="shared" si="1"/>
        <v>975004</v>
      </c>
      <c r="G9" s="24">
        <f t="shared" si="2"/>
        <v>6682214</v>
      </c>
      <c r="H9" s="22">
        <f t="shared" si="3"/>
        <v>0.87266863761747415</v>
      </c>
      <c r="I9" s="23">
        <f t="shared" si="4"/>
        <v>6.7849894650825913E-3</v>
      </c>
    </row>
    <row r="10" spans="1:9">
      <c r="A10" s="19" t="s">
        <v>20</v>
      </c>
      <c r="B10" s="20" t="s">
        <v>21</v>
      </c>
      <c r="C10" s="29">
        <v>3275.77</v>
      </c>
      <c r="D10" s="38">
        <v>1.9499999999999999E-3</v>
      </c>
      <c r="E10" s="24">
        <f t="shared" si="0"/>
        <v>5339505</v>
      </c>
      <c r="F10" s="24">
        <f t="shared" si="1"/>
        <v>823055</v>
      </c>
      <c r="G10" s="24">
        <f t="shared" si="2"/>
        <v>4516450</v>
      </c>
      <c r="H10" s="22">
        <f t="shared" si="3"/>
        <v>0.8458555615174066</v>
      </c>
      <c r="I10" s="23">
        <f t="shared" si="4"/>
        <v>4.5859150379757773E-3</v>
      </c>
    </row>
    <row r="11" spans="1:9">
      <c r="A11" s="19" t="s">
        <v>22</v>
      </c>
      <c r="B11" s="20" t="s">
        <v>23</v>
      </c>
      <c r="C11" s="29">
        <v>3513.37</v>
      </c>
      <c r="D11" s="38">
        <v>4.9100000000000003E-3</v>
      </c>
      <c r="E11" s="24">
        <f t="shared" si="0"/>
        <v>5726793</v>
      </c>
      <c r="F11" s="24">
        <f t="shared" si="1"/>
        <v>2072411</v>
      </c>
      <c r="G11" s="24">
        <f t="shared" si="2"/>
        <v>3654382</v>
      </c>
      <c r="H11" s="22">
        <f t="shared" si="3"/>
        <v>0.63812014857180976</v>
      </c>
      <c r="I11" s="23">
        <f t="shared" si="4"/>
        <v>3.7105880433322626E-3</v>
      </c>
    </row>
    <row r="12" spans="1:9">
      <c r="A12" s="19" t="s">
        <v>24</v>
      </c>
      <c r="B12" s="20" t="s">
        <v>25</v>
      </c>
      <c r="C12" s="29">
        <v>15209.25</v>
      </c>
      <c r="D12" s="38">
        <v>1.278E-2</v>
      </c>
      <c r="E12" s="24">
        <f t="shared" si="0"/>
        <v>24791078</v>
      </c>
      <c r="F12" s="24">
        <f t="shared" si="1"/>
        <v>5394178</v>
      </c>
      <c r="G12" s="24">
        <f t="shared" si="2"/>
        <v>19396900</v>
      </c>
      <c r="H12" s="22">
        <f t="shared" si="3"/>
        <v>0.78241454445829262</v>
      </c>
      <c r="I12" s="23">
        <f t="shared" si="4"/>
        <v>1.9695233070245958E-2</v>
      </c>
    </row>
    <row r="13" spans="1:9">
      <c r="A13" s="19" t="s">
        <v>26</v>
      </c>
      <c r="B13" s="20" t="s">
        <v>27</v>
      </c>
      <c r="C13" s="29">
        <v>1814.92</v>
      </c>
      <c r="D13" s="38">
        <v>8.1999999999999998E-4</v>
      </c>
      <c r="E13" s="24">
        <f t="shared" si="0"/>
        <v>2958320</v>
      </c>
      <c r="F13" s="24">
        <f t="shared" si="1"/>
        <v>346105</v>
      </c>
      <c r="G13" s="24">
        <f t="shared" si="2"/>
        <v>2612215</v>
      </c>
      <c r="H13" s="22">
        <f t="shared" si="3"/>
        <v>0.88300623326753025</v>
      </c>
      <c r="I13" s="23">
        <f t="shared" si="4"/>
        <v>2.6523920448418324E-3</v>
      </c>
    </row>
    <row r="14" spans="1:9">
      <c r="A14" s="19" t="s">
        <v>28</v>
      </c>
      <c r="B14" s="20" t="s">
        <v>29</v>
      </c>
      <c r="C14" s="29">
        <v>1082.46</v>
      </c>
      <c r="D14" s="38">
        <v>5.9999999999999995E-4</v>
      </c>
      <c r="E14" s="24">
        <f t="shared" si="0"/>
        <v>1764410</v>
      </c>
      <c r="F14" s="24">
        <f t="shared" si="1"/>
        <v>253248</v>
      </c>
      <c r="G14" s="24">
        <f t="shared" si="2"/>
        <v>1511162</v>
      </c>
      <c r="H14" s="22">
        <f t="shared" si="3"/>
        <v>0.85646873459116646</v>
      </c>
      <c r="I14" s="23">
        <f t="shared" si="4"/>
        <v>1.5344043531130757E-3</v>
      </c>
    </row>
    <row r="15" spans="1:9">
      <c r="A15" s="19" t="s">
        <v>30</v>
      </c>
      <c r="B15" s="20" t="s">
        <v>31</v>
      </c>
      <c r="C15" s="29">
        <v>1024.3699999999999</v>
      </c>
      <c r="D15" s="38">
        <v>5.8E-4</v>
      </c>
      <c r="E15" s="24">
        <f t="shared" si="0"/>
        <v>1669723</v>
      </c>
      <c r="F15" s="24">
        <f t="shared" si="1"/>
        <v>244806</v>
      </c>
      <c r="G15" s="24">
        <f t="shared" si="2"/>
        <v>1424917</v>
      </c>
      <c r="H15" s="22">
        <f t="shared" si="3"/>
        <v>0.85338526210634935</v>
      </c>
      <c r="I15" s="23">
        <f t="shared" si="4"/>
        <v>1.4468328661154956E-3</v>
      </c>
    </row>
    <row r="16" spans="1:9">
      <c r="A16" s="19" t="s">
        <v>32</v>
      </c>
      <c r="B16" s="20" t="s">
        <v>33</v>
      </c>
      <c r="C16" s="29">
        <v>1242.8499999999999</v>
      </c>
      <c r="D16" s="38">
        <v>7.6000000000000004E-4</v>
      </c>
      <c r="E16" s="24">
        <f t="shared" si="0"/>
        <v>2025846</v>
      </c>
      <c r="F16" s="24">
        <f t="shared" si="1"/>
        <v>320781</v>
      </c>
      <c r="G16" s="24">
        <f t="shared" si="2"/>
        <v>1705065</v>
      </c>
      <c r="H16" s="22">
        <f t="shared" si="3"/>
        <v>0.84165578232501381</v>
      </c>
      <c r="I16" s="23">
        <f t="shared" si="4"/>
        <v>1.7312896687057685E-3</v>
      </c>
    </row>
    <row r="17" spans="1:9">
      <c r="A17" s="19" t="s">
        <v>34</v>
      </c>
      <c r="B17" s="20" t="s">
        <v>35</v>
      </c>
      <c r="C17" s="29">
        <v>3053.85</v>
      </c>
      <c r="D17" s="38">
        <v>1.5100000000000001E-3</v>
      </c>
      <c r="E17" s="24">
        <f t="shared" si="0"/>
        <v>4977776</v>
      </c>
      <c r="F17" s="24">
        <f t="shared" si="1"/>
        <v>637340</v>
      </c>
      <c r="G17" s="24">
        <f t="shared" si="2"/>
        <v>4340436</v>
      </c>
      <c r="H17" s="22">
        <f t="shared" si="3"/>
        <v>0.87196290070103599</v>
      </c>
      <c r="I17" s="23">
        <f t="shared" si="4"/>
        <v>4.4071938632712481E-3</v>
      </c>
    </row>
    <row r="18" spans="1:9">
      <c r="A18" s="19" t="s">
        <v>36</v>
      </c>
      <c r="B18" s="35" t="s">
        <v>37</v>
      </c>
      <c r="C18" s="41">
        <v>23479.63</v>
      </c>
      <c r="D18" s="44">
        <v>8.9630000000000001E-2</v>
      </c>
      <c r="E18" s="37">
        <f t="shared" si="0"/>
        <v>38271797</v>
      </c>
      <c r="F18" s="37">
        <f t="shared" si="1"/>
        <v>37830999</v>
      </c>
      <c r="G18" s="37">
        <f t="shared" si="2"/>
        <v>440798</v>
      </c>
      <c r="H18" s="25">
        <f t="shared" si="3"/>
        <v>1.1517567361678889E-2</v>
      </c>
      <c r="I18" s="36">
        <f t="shared" si="4"/>
        <v>4.4757767204544425E-4</v>
      </c>
    </row>
    <row r="19" spans="1:9">
      <c r="A19" s="19" t="s">
        <v>38</v>
      </c>
      <c r="B19" s="20" t="s">
        <v>39</v>
      </c>
      <c r="C19" s="29">
        <v>35023.97</v>
      </c>
      <c r="D19" s="38">
        <v>3.2890000000000003E-2</v>
      </c>
      <c r="E19" s="24">
        <f t="shared" si="0"/>
        <v>57089071</v>
      </c>
      <c r="F19" s="24">
        <f t="shared" si="1"/>
        <v>13882200</v>
      </c>
      <c r="G19" s="24">
        <f t="shared" si="2"/>
        <v>43206871</v>
      </c>
      <c r="H19" s="22">
        <f t="shared" si="3"/>
        <v>0.75683261687687997</v>
      </c>
      <c r="I19" s="23">
        <f t="shared" si="4"/>
        <v>4.3871412162822462E-2</v>
      </c>
    </row>
    <row r="20" spans="1:9">
      <c r="A20" s="19" t="s">
        <v>40</v>
      </c>
      <c r="B20" s="20" t="s">
        <v>41</v>
      </c>
      <c r="C20" s="29">
        <v>2035.97</v>
      </c>
      <c r="D20" s="38">
        <v>4.79E-3</v>
      </c>
      <c r="E20" s="24">
        <f t="shared" si="0"/>
        <v>3318631</v>
      </c>
      <c r="F20" s="24">
        <f t="shared" si="1"/>
        <v>2021762</v>
      </c>
      <c r="G20" s="24">
        <f t="shared" si="2"/>
        <v>1296869</v>
      </c>
      <c r="H20" s="33">
        <f t="shared" si="3"/>
        <v>0.39078433245515998</v>
      </c>
      <c r="I20" s="23">
        <f t="shared" si="4"/>
        <v>1.3168154301242366E-3</v>
      </c>
    </row>
    <row r="21" spans="1:9">
      <c r="A21" s="19" t="s">
        <v>42</v>
      </c>
      <c r="B21" s="20" t="s">
        <v>43</v>
      </c>
      <c r="C21" s="29">
        <v>50230.35</v>
      </c>
      <c r="D21" s="38">
        <v>0.13486000000000001</v>
      </c>
      <c r="E21" s="24">
        <f t="shared" si="0"/>
        <v>81875471</v>
      </c>
      <c r="F21" s="24">
        <f t="shared" si="1"/>
        <v>56921662</v>
      </c>
      <c r="G21" s="31">
        <f t="shared" si="2"/>
        <v>24953809</v>
      </c>
      <c r="H21" s="30">
        <f t="shared" si="3"/>
        <v>0.30477759327943288</v>
      </c>
      <c r="I21" s="32">
        <f t="shared" si="4"/>
        <v>2.5337609836901833E-2</v>
      </c>
    </row>
    <row r="22" spans="1:9">
      <c r="A22" s="19" t="s">
        <v>44</v>
      </c>
      <c r="B22" s="20" t="s">
        <v>45</v>
      </c>
      <c r="C22" s="29">
        <v>10822.97</v>
      </c>
      <c r="D22" s="38">
        <v>8.8000000000000005E-3</v>
      </c>
      <c r="E22" s="24">
        <f t="shared" si="0"/>
        <v>17641441</v>
      </c>
      <c r="F22" s="24">
        <f t="shared" si="1"/>
        <v>3714301</v>
      </c>
      <c r="G22" s="24">
        <f t="shared" si="2"/>
        <v>13927140</v>
      </c>
      <c r="H22" s="34">
        <f t="shared" si="3"/>
        <v>0.78945591802846493</v>
      </c>
      <c r="I22" s="23">
        <f t="shared" si="4"/>
        <v>1.4141345694515375E-2</v>
      </c>
    </row>
    <row r="23" spans="1:9">
      <c r="A23" s="19" t="s">
        <v>46</v>
      </c>
      <c r="B23" s="20" t="s">
        <v>47</v>
      </c>
      <c r="C23" s="29">
        <v>6599.96</v>
      </c>
      <c r="D23" s="38">
        <v>5.4099999999999999E-3</v>
      </c>
      <c r="E23" s="24">
        <f t="shared" si="0"/>
        <v>10757935</v>
      </c>
      <c r="F23" s="24">
        <f t="shared" si="1"/>
        <v>2283451</v>
      </c>
      <c r="G23" s="24">
        <f t="shared" si="2"/>
        <v>8474484</v>
      </c>
      <c r="H23" s="22">
        <f t="shared" si="3"/>
        <v>0.78774262904544412</v>
      </c>
      <c r="I23" s="23">
        <f t="shared" si="4"/>
        <v>8.604825386018913E-3</v>
      </c>
    </row>
    <row r="24" spans="1:9">
      <c r="A24" s="19" t="s">
        <v>48</v>
      </c>
      <c r="B24" s="20" t="s">
        <v>49</v>
      </c>
      <c r="C24" s="29">
        <v>9466.1299999999992</v>
      </c>
      <c r="D24" s="38">
        <v>5.9699999999999996E-3</v>
      </c>
      <c r="E24" s="24">
        <f t="shared" si="0"/>
        <v>15429792</v>
      </c>
      <c r="F24" s="24">
        <f t="shared" si="1"/>
        <v>2519816</v>
      </c>
      <c r="G24" s="24">
        <f t="shared" si="2"/>
        <v>12909976</v>
      </c>
      <c r="H24" s="22">
        <f t="shared" si="3"/>
        <v>0.83669151210852355</v>
      </c>
      <c r="I24" s="23">
        <f t="shared" si="4"/>
        <v>1.3108537253441613E-2</v>
      </c>
    </row>
    <row r="25" spans="1:9">
      <c r="A25" s="19" t="s">
        <v>50</v>
      </c>
      <c r="B25" s="20" t="s">
        <v>51</v>
      </c>
      <c r="C25" s="29">
        <v>1111.76</v>
      </c>
      <c r="D25" s="38">
        <v>1.6299999999999999E-3</v>
      </c>
      <c r="E25" s="24">
        <f t="shared" si="0"/>
        <v>1812169</v>
      </c>
      <c r="F25" s="24">
        <f t="shared" si="1"/>
        <v>687990</v>
      </c>
      <c r="G25" s="24">
        <f t="shared" si="2"/>
        <v>1124179</v>
      </c>
      <c r="H25" s="22">
        <f t="shared" si="3"/>
        <v>0.62034997839605466</v>
      </c>
      <c r="I25" s="23">
        <f t="shared" si="4"/>
        <v>1.1414693800388736E-3</v>
      </c>
    </row>
    <row r="26" spans="1:9">
      <c r="A26" s="19" t="s">
        <v>52</v>
      </c>
      <c r="B26" s="20" t="s">
        <v>53</v>
      </c>
      <c r="C26" s="29">
        <v>3865.89</v>
      </c>
      <c r="D26" s="38">
        <v>2.4399999999999999E-3</v>
      </c>
      <c r="E26" s="24">
        <f t="shared" si="0"/>
        <v>6301401</v>
      </c>
      <c r="F26" s="24">
        <f t="shared" si="1"/>
        <v>1029874</v>
      </c>
      <c r="G26" s="24">
        <f t="shared" si="2"/>
        <v>5271527</v>
      </c>
      <c r="H26" s="22">
        <f t="shared" si="3"/>
        <v>0.8365642814986699</v>
      </c>
      <c r="I26" s="23">
        <f t="shared" si="4"/>
        <v>5.3526054627850046E-3</v>
      </c>
    </row>
    <row r="27" spans="1:9">
      <c r="A27" s="19" t="s">
        <v>54</v>
      </c>
      <c r="B27" s="20" t="s">
        <v>55</v>
      </c>
      <c r="C27" s="29">
        <v>1501.75</v>
      </c>
      <c r="D27" s="38">
        <v>3.8000000000000002E-4</v>
      </c>
      <c r="E27" s="24">
        <f t="shared" si="0"/>
        <v>2447853</v>
      </c>
      <c r="F27" s="24">
        <f t="shared" si="1"/>
        <v>160390</v>
      </c>
      <c r="G27" s="24">
        <f t="shared" si="2"/>
        <v>2287463</v>
      </c>
      <c r="H27" s="22">
        <f t="shared" si="3"/>
        <v>0.93447727457490304</v>
      </c>
      <c r="I27" s="23">
        <f t="shared" si="4"/>
        <v>2.3226452126145943E-3</v>
      </c>
    </row>
    <row r="28" spans="1:9">
      <c r="A28" s="19" t="s">
        <v>56</v>
      </c>
      <c r="B28" s="20" t="s">
        <v>57</v>
      </c>
      <c r="C28" s="29">
        <v>7583.42</v>
      </c>
      <c r="D28" s="38">
        <v>9.7999999999999997E-3</v>
      </c>
      <c r="E28" s="24">
        <f t="shared" si="0"/>
        <v>12360975</v>
      </c>
      <c r="F28" s="24">
        <f t="shared" si="1"/>
        <v>4136381</v>
      </c>
      <c r="G28" s="24">
        <f t="shared" si="2"/>
        <v>8224594</v>
      </c>
      <c r="H28" s="22">
        <f t="shared" si="3"/>
        <v>0.66536774000432819</v>
      </c>
      <c r="I28" s="23">
        <f t="shared" si="4"/>
        <v>8.351091965115378E-3</v>
      </c>
    </row>
    <row r="29" spans="1:9">
      <c r="A29" s="19" t="s">
        <v>58</v>
      </c>
      <c r="B29" s="20" t="s">
        <v>59</v>
      </c>
      <c r="C29" s="29">
        <v>13779.08</v>
      </c>
      <c r="D29" s="38">
        <v>1.112E-2</v>
      </c>
      <c r="E29" s="24">
        <f t="shared" si="0"/>
        <v>22459900</v>
      </c>
      <c r="F29" s="24">
        <f t="shared" si="1"/>
        <v>4693526</v>
      </c>
      <c r="G29" s="24">
        <f t="shared" si="2"/>
        <v>17766374</v>
      </c>
      <c r="H29" s="22">
        <f t="shared" si="3"/>
        <v>0.791026407063255</v>
      </c>
      <c r="I29" s="23">
        <f t="shared" si="4"/>
        <v>1.8039628844978214E-2</v>
      </c>
    </row>
    <row r="30" spans="1:9">
      <c r="A30" s="19" t="s">
        <v>60</v>
      </c>
      <c r="B30" s="20" t="s">
        <v>61</v>
      </c>
      <c r="C30" s="29">
        <v>1052.47</v>
      </c>
      <c r="D30" s="38">
        <v>4.0000000000000002E-4</v>
      </c>
      <c r="E30" s="24">
        <f t="shared" si="0"/>
        <v>1715526</v>
      </c>
      <c r="F30" s="24">
        <f t="shared" si="1"/>
        <v>168832</v>
      </c>
      <c r="G30" s="24">
        <f t="shared" si="2"/>
        <v>1546694</v>
      </c>
      <c r="H30" s="22">
        <f t="shared" si="3"/>
        <v>0.90158586929023521</v>
      </c>
      <c r="I30" s="23">
        <f t="shared" si="4"/>
        <v>1.5704828512984549E-3</v>
      </c>
    </row>
    <row r="31" spans="1:9">
      <c r="A31" s="19" t="s">
        <v>62</v>
      </c>
      <c r="B31" s="20" t="s">
        <v>63</v>
      </c>
      <c r="C31" s="29">
        <v>4158.55</v>
      </c>
      <c r="D31" s="38">
        <v>2.3999999999999998E-3</v>
      </c>
      <c r="E31" s="24">
        <f t="shared" si="0"/>
        <v>6778437</v>
      </c>
      <c r="F31" s="24">
        <f t="shared" si="1"/>
        <v>1012991</v>
      </c>
      <c r="G31" s="24">
        <f t="shared" si="2"/>
        <v>5765446</v>
      </c>
      <c r="H31" s="22">
        <f t="shared" si="3"/>
        <v>0.85055684665948805</v>
      </c>
      <c r="I31" s="23">
        <f t="shared" si="4"/>
        <v>5.8541211597686882E-3</v>
      </c>
    </row>
    <row r="32" spans="1:9">
      <c r="A32" s="19" t="s">
        <v>64</v>
      </c>
      <c r="B32" s="20" t="s">
        <v>65</v>
      </c>
      <c r="C32" s="29">
        <v>2003.59</v>
      </c>
      <c r="D32" s="38">
        <v>8.3000000000000001E-4</v>
      </c>
      <c r="E32" s="24">
        <f t="shared" si="0"/>
        <v>3265852</v>
      </c>
      <c r="F32" s="24">
        <f t="shared" si="1"/>
        <v>350326</v>
      </c>
      <c r="G32" s="24">
        <f t="shared" si="2"/>
        <v>2915526</v>
      </c>
      <c r="H32" s="22">
        <f t="shared" si="3"/>
        <v>0.8927305952627369</v>
      </c>
      <c r="I32" s="23">
        <f t="shared" si="4"/>
        <v>2.9603681048189097E-3</v>
      </c>
    </row>
    <row r="33" spans="1:9">
      <c r="A33" s="19" t="s">
        <v>66</v>
      </c>
      <c r="B33" s="20" t="s">
        <v>67</v>
      </c>
      <c r="C33" s="29">
        <v>27142.2</v>
      </c>
      <c r="D33" s="38">
        <v>1.6760000000000001E-2</v>
      </c>
      <c r="E33" s="24">
        <f t="shared" si="0"/>
        <v>44241786</v>
      </c>
      <c r="F33" s="24">
        <f t="shared" si="1"/>
        <v>7074055</v>
      </c>
      <c r="G33" s="24">
        <f t="shared" si="2"/>
        <v>37167731</v>
      </c>
      <c r="H33" s="22">
        <f t="shared" si="3"/>
        <v>0.8401046693729769</v>
      </c>
      <c r="I33" s="23">
        <f t="shared" si="4"/>
        <v>3.7739387465894336E-2</v>
      </c>
    </row>
    <row r="34" spans="1:9">
      <c r="A34" s="19" t="s">
        <v>68</v>
      </c>
      <c r="B34" s="20" t="s">
        <v>69</v>
      </c>
      <c r="C34" s="29">
        <v>2680.96</v>
      </c>
      <c r="D34" s="38">
        <v>3.0200000000000001E-3</v>
      </c>
      <c r="E34" s="24">
        <f t="shared" si="0"/>
        <v>4369965</v>
      </c>
      <c r="F34" s="24">
        <f t="shared" si="1"/>
        <v>1274681</v>
      </c>
      <c r="G34" s="24">
        <f t="shared" si="2"/>
        <v>3095284</v>
      </c>
      <c r="H34" s="22">
        <f t="shared" si="3"/>
        <v>0.70830864778093183</v>
      </c>
      <c r="I34" s="23">
        <f t="shared" si="4"/>
        <v>3.1428908639320298E-3</v>
      </c>
    </row>
    <row r="35" spans="1:9">
      <c r="A35" s="19" t="s">
        <v>70</v>
      </c>
      <c r="B35" s="20" t="s">
        <v>71</v>
      </c>
      <c r="C35" s="29">
        <v>4882.2700000000004</v>
      </c>
      <c r="D35" s="38">
        <v>3.2299999999999998E-3</v>
      </c>
      <c r="E35" s="24">
        <f t="shared" si="0"/>
        <v>7958100</v>
      </c>
      <c r="F35" s="24">
        <f t="shared" si="1"/>
        <v>1363317</v>
      </c>
      <c r="G35" s="24">
        <f t="shared" si="2"/>
        <v>6594783</v>
      </c>
      <c r="H35" s="22">
        <f t="shared" si="3"/>
        <v>0.82868812907603573</v>
      </c>
      <c r="I35" s="23">
        <f t="shared" si="4"/>
        <v>6.6962137368701104E-3</v>
      </c>
    </row>
    <row r="36" spans="1:9">
      <c r="A36" s="19" t="s">
        <v>72</v>
      </c>
      <c r="B36" s="20" t="s">
        <v>73</v>
      </c>
      <c r="C36" s="29">
        <v>3799.95</v>
      </c>
      <c r="D36" s="38">
        <v>6.9100000000000003E-3</v>
      </c>
      <c r="E36" s="24">
        <f t="shared" si="0"/>
        <v>6193919</v>
      </c>
      <c r="F36" s="24">
        <f t="shared" si="1"/>
        <v>2916570</v>
      </c>
      <c r="G36" s="24">
        <f t="shared" si="2"/>
        <v>3277349</v>
      </c>
      <c r="H36" s="22">
        <f t="shared" si="3"/>
        <v>0.52912364530437028</v>
      </c>
      <c r="I36" s="23">
        <f t="shared" si="4"/>
        <v>3.3277561057456356E-3</v>
      </c>
    </row>
    <row r="37" spans="1:9">
      <c r="A37" s="19" t="s">
        <v>74</v>
      </c>
      <c r="B37" s="20" t="s">
        <v>75</v>
      </c>
      <c r="C37" s="29">
        <v>19297.53</v>
      </c>
      <c r="D37" s="38">
        <v>1.7899999999999999E-2</v>
      </c>
      <c r="E37" s="24">
        <f t="shared" si="0"/>
        <v>31454974</v>
      </c>
      <c r="F37" s="24">
        <f t="shared" ref="F37:F68" si="5">ROUND($F$2*$C$90*$F$1*D37,0)</f>
        <v>7555226</v>
      </c>
      <c r="G37" s="24">
        <f t="shared" si="2"/>
        <v>23899748</v>
      </c>
      <c r="H37" s="22">
        <f t="shared" si="3"/>
        <v>0.75980822619659449</v>
      </c>
      <c r="I37" s="23">
        <f t="shared" si="4"/>
        <v>2.4267336903327059E-2</v>
      </c>
    </row>
    <row r="38" spans="1:9">
      <c r="A38" s="19" t="s">
        <v>76</v>
      </c>
      <c r="B38" s="20" t="s">
        <v>77</v>
      </c>
      <c r="C38" s="29">
        <v>1590.3</v>
      </c>
      <c r="D38" s="38">
        <v>6.7000000000000002E-4</v>
      </c>
      <c r="E38" s="24">
        <f t="shared" si="0"/>
        <v>2592189</v>
      </c>
      <c r="F38" s="24">
        <f t="shared" si="5"/>
        <v>282793</v>
      </c>
      <c r="G38" s="24">
        <f t="shared" si="2"/>
        <v>2309396</v>
      </c>
      <c r="H38" s="22">
        <f t="shared" si="3"/>
        <v>0.89090571713713773</v>
      </c>
      <c r="I38" s="23">
        <f t="shared" si="4"/>
        <v>2.3449155520466535E-3</v>
      </c>
    </row>
    <row r="39" spans="1:9">
      <c r="A39" s="19" t="s">
        <v>78</v>
      </c>
      <c r="B39" s="20" t="s">
        <v>79</v>
      </c>
      <c r="C39" s="29">
        <v>4438.05</v>
      </c>
      <c r="D39" s="38">
        <v>2.6800000000000001E-3</v>
      </c>
      <c r="E39" s="24">
        <f t="shared" si="0"/>
        <v>7234022</v>
      </c>
      <c r="F39" s="24">
        <f t="shared" si="5"/>
        <v>1131173</v>
      </c>
      <c r="G39" s="24">
        <f t="shared" si="2"/>
        <v>6102849</v>
      </c>
      <c r="H39" s="22">
        <f t="shared" si="3"/>
        <v>0.84363152337662228</v>
      </c>
      <c r="I39" s="23">
        <f t="shared" si="4"/>
        <v>6.1967135700816862E-3</v>
      </c>
    </row>
    <row r="40" spans="1:9">
      <c r="A40" s="19" t="s">
        <v>80</v>
      </c>
      <c r="B40" s="20" t="s">
        <v>81</v>
      </c>
      <c r="C40" s="29">
        <v>1085.76</v>
      </c>
      <c r="D40" s="38">
        <v>1.1800000000000001E-3</v>
      </c>
      <c r="E40" s="24">
        <f t="shared" si="0"/>
        <v>1769789</v>
      </c>
      <c r="F40" s="24">
        <f t="shared" si="5"/>
        <v>498054</v>
      </c>
      <c r="G40" s="24">
        <f t="shared" si="2"/>
        <v>1271735</v>
      </c>
      <c r="H40" s="22">
        <f t="shared" si="3"/>
        <v>0.718580011515497</v>
      </c>
      <c r="I40" s="23">
        <f t="shared" si="4"/>
        <v>1.2912948578684862E-3</v>
      </c>
    </row>
    <row r="41" spans="1:9">
      <c r="A41" s="19" t="s">
        <v>82</v>
      </c>
      <c r="B41" s="20" t="s">
        <v>83</v>
      </c>
      <c r="C41" s="29">
        <v>1858.15</v>
      </c>
      <c r="D41" s="38">
        <v>6.8999999999999997E-4</v>
      </c>
      <c r="E41" s="24">
        <f t="shared" si="0"/>
        <v>3028785</v>
      </c>
      <c r="F41" s="24">
        <f t="shared" si="5"/>
        <v>291235</v>
      </c>
      <c r="G41" s="24">
        <f t="shared" si="2"/>
        <v>2737550</v>
      </c>
      <c r="H41" s="22">
        <f t="shared" si="3"/>
        <v>0.90384428079246304</v>
      </c>
      <c r="I41" s="23">
        <f t="shared" si="4"/>
        <v>2.7796547536694948E-3</v>
      </c>
    </row>
    <row r="42" spans="1:9">
      <c r="A42" s="19" t="s">
        <v>84</v>
      </c>
      <c r="B42" s="20" t="s">
        <v>85</v>
      </c>
      <c r="C42" s="29">
        <v>11847.06</v>
      </c>
      <c r="D42" s="38">
        <v>2.9760000000000002E-2</v>
      </c>
      <c r="E42" s="24">
        <f t="shared" si="0"/>
        <v>19310708</v>
      </c>
      <c r="F42" s="24">
        <f t="shared" si="5"/>
        <v>12561090</v>
      </c>
      <c r="G42" s="24">
        <f t="shared" si="2"/>
        <v>6749618</v>
      </c>
      <c r="H42" s="30">
        <f t="shared" si="3"/>
        <v>0.34952721567743655</v>
      </c>
      <c r="I42" s="23">
        <f t="shared" si="4"/>
        <v>6.8534301690026432E-3</v>
      </c>
    </row>
    <row r="43" spans="1:9">
      <c r="A43" s="19" t="s">
        <v>86</v>
      </c>
      <c r="B43" s="20" t="s">
        <v>87</v>
      </c>
      <c r="C43" s="29">
        <v>86680.58</v>
      </c>
      <c r="D43" s="38">
        <v>8.6529999999999996E-2</v>
      </c>
      <c r="E43" s="24">
        <f t="shared" si="0"/>
        <v>141289345</v>
      </c>
      <c r="F43" s="24">
        <f t="shared" si="5"/>
        <v>36522552</v>
      </c>
      <c r="G43" s="24">
        <f t="shared" si="2"/>
        <v>104766793</v>
      </c>
      <c r="H43" s="22">
        <f t="shared" si="3"/>
        <v>0.74150526354269675</v>
      </c>
      <c r="I43" s="23">
        <f t="shared" si="4"/>
        <v>0.10637815352748185</v>
      </c>
    </row>
    <row r="44" spans="1:9">
      <c r="A44" s="19" t="s">
        <v>88</v>
      </c>
      <c r="B44" s="20" t="s">
        <v>89</v>
      </c>
      <c r="C44" s="29">
        <v>10886.7</v>
      </c>
      <c r="D44" s="38">
        <v>9.0299999999999998E-3</v>
      </c>
      <c r="E44" s="24">
        <f t="shared" si="0"/>
        <v>17745321</v>
      </c>
      <c r="F44" s="24">
        <f t="shared" si="5"/>
        <v>3811379</v>
      </c>
      <c r="G44" s="24">
        <f t="shared" si="2"/>
        <v>13933942</v>
      </c>
      <c r="H44" s="22">
        <f t="shared" si="3"/>
        <v>0.78521780473849978</v>
      </c>
      <c r="I44" s="23">
        <f t="shared" si="4"/>
        <v>1.4148252312343162E-2</v>
      </c>
    </row>
    <row r="45" spans="1:9">
      <c r="A45" s="19" t="s">
        <v>90</v>
      </c>
      <c r="B45" s="20" t="s">
        <v>91</v>
      </c>
      <c r="C45" s="29">
        <v>1408.19</v>
      </c>
      <c r="D45" s="38">
        <v>6.6E-4</v>
      </c>
      <c r="E45" s="24">
        <f t="shared" si="0"/>
        <v>2295350</v>
      </c>
      <c r="F45" s="24">
        <f t="shared" si="5"/>
        <v>278573</v>
      </c>
      <c r="G45" s="24">
        <f t="shared" si="2"/>
        <v>2016777</v>
      </c>
      <c r="H45" s="22">
        <f t="shared" si="3"/>
        <v>0.8786359378743982</v>
      </c>
      <c r="I45" s="23">
        <f t="shared" si="4"/>
        <v>2.0477959398518025E-3</v>
      </c>
    </row>
    <row r="46" spans="1:9">
      <c r="A46" s="19" t="s">
        <v>92</v>
      </c>
      <c r="B46" s="20" t="s">
        <v>93</v>
      </c>
      <c r="C46" s="29">
        <v>1993.3</v>
      </c>
      <c r="D46" s="38">
        <v>3.8300000000000001E-3</v>
      </c>
      <c r="E46" s="24">
        <f t="shared" si="0"/>
        <v>3249079</v>
      </c>
      <c r="F46" s="24">
        <f t="shared" si="5"/>
        <v>1616565</v>
      </c>
      <c r="G46" s="24">
        <f t="shared" si="2"/>
        <v>1632514</v>
      </c>
      <c r="H46" s="22">
        <f t="shared" si="3"/>
        <v>0.50245438784344731</v>
      </c>
      <c r="I46" s="23">
        <f t="shared" si="4"/>
        <v>1.6576228016043548E-3</v>
      </c>
    </row>
    <row r="47" spans="1:9">
      <c r="A47" s="19" t="s">
        <v>94</v>
      </c>
      <c r="B47" s="20" t="s">
        <v>95</v>
      </c>
      <c r="C47" s="29">
        <v>3074.44</v>
      </c>
      <c r="D47" s="38">
        <v>1.57E-3</v>
      </c>
      <c r="E47" s="24">
        <f t="shared" si="0"/>
        <v>5011337</v>
      </c>
      <c r="F47" s="24">
        <f t="shared" si="5"/>
        <v>662665</v>
      </c>
      <c r="G47" s="24">
        <f t="shared" si="2"/>
        <v>4348672</v>
      </c>
      <c r="H47" s="22">
        <f t="shared" si="3"/>
        <v>0.86776682549986162</v>
      </c>
      <c r="I47" s="23">
        <f t="shared" si="4"/>
        <v>4.4155565366657884E-3</v>
      </c>
    </row>
    <row r="48" spans="1:9">
      <c r="A48" s="19" t="s">
        <v>96</v>
      </c>
      <c r="B48" s="20" t="s">
        <v>97</v>
      </c>
      <c r="C48" s="29">
        <v>1363.31</v>
      </c>
      <c r="D48" s="38">
        <v>7.5000000000000002E-4</v>
      </c>
      <c r="E48" s="24">
        <f t="shared" si="0"/>
        <v>2222195</v>
      </c>
      <c r="F48" s="24">
        <f t="shared" si="5"/>
        <v>316560</v>
      </c>
      <c r="G48" s="24">
        <f t="shared" si="2"/>
        <v>1905635</v>
      </c>
      <c r="H48" s="22">
        <f t="shared" si="3"/>
        <v>0.85754625494162307</v>
      </c>
      <c r="I48" s="23">
        <f t="shared" si="4"/>
        <v>1.9349445257653623E-3</v>
      </c>
    </row>
    <row r="49" spans="1:9">
      <c r="A49" s="19" t="s">
        <v>98</v>
      </c>
      <c r="B49" s="20" t="s">
        <v>99</v>
      </c>
      <c r="C49" s="29">
        <v>46181.34</v>
      </c>
      <c r="D49" s="38">
        <v>0.10961</v>
      </c>
      <c r="E49" s="24">
        <f t="shared" si="0"/>
        <v>75275584</v>
      </c>
      <c r="F49" s="24">
        <f t="shared" si="5"/>
        <v>46264151</v>
      </c>
      <c r="G49" s="24">
        <f t="shared" si="2"/>
        <v>29011433</v>
      </c>
      <c r="H49" s="22">
        <f t="shared" si="3"/>
        <v>0.38540296147021591</v>
      </c>
      <c r="I49" s="23">
        <f t="shared" si="4"/>
        <v>2.9457641924061313E-2</v>
      </c>
    </row>
    <row r="50" spans="1:9">
      <c r="A50" s="19" t="s">
        <v>100</v>
      </c>
      <c r="B50" s="20" t="s">
        <v>101</v>
      </c>
      <c r="C50" s="29">
        <v>3884.48</v>
      </c>
      <c r="D50" s="38">
        <v>7.1999999999999998E-3</v>
      </c>
      <c r="E50" s="24">
        <f t="shared" si="0"/>
        <v>6331702</v>
      </c>
      <c r="F50" s="24">
        <f t="shared" si="5"/>
        <v>3038973</v>
      </c>
      <c r="G50" s="24">
        <f t="shared" si="2"/>
        <v>3292729</v>
      </c>
      <c r="H50" s="22">
        <f t="shared" si="3"/>
        <v>0.52003852992449739</v>
      </c>
      <c r="I50" s="23">
        <f t="shared" si="4"/>
        <v>3.3433726570822088E-3</v>
      </c>
    </row>
    <row r="51" spans="1:9">
      <c r="A51" s="19" t="s">
        <v>102</v>
      </c>
      <c r="B51" s="20" t="s">
        <v>103</v>
      </c>
      <c r="C51" s="29">
        <v>12666.3</v>
      </c>
      <c r="D51" s="38">
        <v>8.9300000000000004E-3</v>
      </c>
      <c r="E51" s="24">
        <f t="shared" si="0"/>
        <v>20646069</v>
      </c>
      <c r="F51" s="24">
        <f t="shared" si="5"/>
        <v>3769171</v>
      </c>
      <c r="G51" s="24">
        <f t="shared" si="2"/>
        <v>16876898</v>
      </c>
      <c r="H51" s="22">
        <f t="shared" si="3"/>
        <v>0.81743880638972966</v>
      </c>
      <c r="I51" s="23">
        <f t="shared" si="4"/>
        <v>1.7136472302933348E-2</v>
      </c>
    </row>
    <row r="52" spans="1:9">
      <c r="A52" s="19" t="s">
        <v>104</v>
      </c>
      <c r="B52" s="20" t="s">
        <v>105</v>
      </c>
      <c r="C52" s="29">
        <v>14265.96</v>
      </c>
      <c r="D52" s="38">
        <v>1.209E-2</v>
      </c>
      <c r="E52" s="24">
        <f t="shared" si="0"/>
        <v>23253515</v>
      </c>
      <c r="F52" s="24">
        <f t="shared" si="5"/>
        <v>5102943</v>
      </c>
      <c r="G52" s="24">
        <f t="shared" si="2"/>
        <v>18150572</v>
      </c>
      <c r="H52" s="22">
        <f t="shared" si="3"/>
        <v>0.78055175744398209</v>
      </c>
      <c r="I52" s="23">
        <f t="shared" si="4"/>
        <v>1.8429735983496346E-2</v>
      </c>
    </row>
    <row r="53" spans="1:9">
      <c r="A53" s="19" t="s">
        <v>106</v>
      </c>
      <c r="B53" s="20" t="s">
        <v>107</v>
      </c>
      <c r="C53" s="29">
        <v>7109.91</v>
      </c>
      <c r="D53" s="38">
        <v>4.4999999999999997E-3</v>
      </c>
      <c r="E53" s="24">
        <f t="shared" si="0"/>
        <v>11589153</v>
      </c>
      <c r="F53" s="24">
        <f t="shared" si="5"/>
        <v>1899358</v>
      </c>
      <c r="G53" s="24">
        <f t="shared" si="2"/>
        <v>9689795</v>
      </c>
      <c r="H53" s="22">
        <f t="shared" si="3"/>
        <v>0.83610898915563547</v>
      </c>
      <c r="I53" s="23">
        <f t="shared" si="4"/>
        <v>9.8388284173194646E-3</v>
      </c>
    </row>
    <row r="54" spans="1:9">
      <c r="A54" s="19" t="s">
        <v>108</v>
      </c>
      <c r="B54" s="20" t="s">
        <v>109</v>
      </c>
      <c r="C54" s="29">
        <v>3857.14</v>
      </c>
      <c r="D54" s="38">
        <v>2.47E-3</v>
      </c>
      <c r="E54" s="24">
        <f t="shared" si="0"/>
        <v>6287138</v>
      </c>
      <c r="F54" s="24">
        <f t="shared" si="5"/>
        <v>1042537</v>
      </c>
      <c r="G54" s="24">
        <f t="shared" si="2"/>
        <v>5244601</v>
      </c>
      <c r="H54" s="22">
        <f t="shared" si="3"/>
        <v>0.83417939927515505</v>
      </c>
      <c r="I54" s="23">
        <f t="shared" si="4"/>
        <v>5.3252653287610401E-3</v>
      </c>
    </row>
    <row r="55" spans="1:9">
      <c r="A55" s="19" t="s">
        <v>110</v>
      </c>
      <c r="B55" s="20" t="s">
        <v>111</v>
      </c>
      <c r="C55" s="29">
        <v>2981.75</v>
      </c>
      <c r="D55" s="38">
        <v>1.74E-3</v>
      </c>
      <c r="E55" s="24">
        <f t="shared" si="0"/>
        <v>4860253</v>
      </c>
      <c r="F55" s="24">
        <f t="shared" si="5"/>
        <v>734419</v>
      </c>
      <c r="G55" s="24">
        <f t="shared" si="2"/>
        <v>4125834</v>
      </c>
      <c r="H55" s="22">
        <f t="shared" si="3"/>
        <v>0.8488928457016538</v>
      </c>
      <c r="I55" s="23">
        <f t="shared" si="4"/>
        <v>4.1892911877230467E-3</v>
      </c>
    </row>
    <row r="56" spans="1:9">
      <c r="A56" s="19" t="s">
        <v>112</v>
      </c>
      <c r="B56" s="20" t="s">
        <v>113</v>
      </c>
      <c r="C56" s="29">
        <v>27032.74</v>
      </c>
      <c r="D56" s="38">
        <v>1.555E-2</v>
      </c>
      <c r="E56" s="24">
        <f t="shared" si="0"/>
        <v>44063366</v>
      </c>
      <c r="F56" s="24">
        <f t="shared" si="5"/>
        <v>6563339</v>
      </c>
      <c r="G56" s="24">
        <f t="shared" si="2"/>
        <v>37500027</v>
      </c>
      <c r="H56" s="22">
        <f t="shared" si="3"/>
        <v>0.8510477161458796</v>
      </c>
      <c r="I56" s="23">
        <f t="shared" si="4"/>
        <v>3.8076794328244012E-2</v>
      </c>
    </row>
    <row r="57" spans="1:9">
      <c r="A57" s="19" t="s">
        <v>114</v>
      </c>
      <c r="B57" s="20" t="s">
        <v>115</v>
      </c>
      <c r="C57" s="29">
        <v>10974.94</v>
      </c>
      <c r="D57" s="38">
        <v>1.157E-2</v>
      </c>
      <c r="E57" s="24">
        <f t="shared" si="0"/>
        <v>17889152</v>
      </c>
      <c r="F57" s="24">
        <f t="shared" si="5"/>
        <v>4883462</v>
      </c>
      <c r="G57" s="24">
        <f t="shared" si="2"/>
        <v>13005690</v>
      </c>
      <c r="H57" s="22">
        <f t="shared" si="3"/>
        <v>0.72701545607080764</v>
      </c>
      <c r="I57" s="23">
        <f t="shared" si="4"/>
        <v>1.3205723377929831E-2</v>
      </c>
    </row>
    <row r="58" spans="1:9">
      <c r="A58" s="19" t="s">
        <v>116</v>
      </c>
      <c r="B58" s="20" t="s">
        <v>117</v>
      </c>
      <c r="C58" s="29">
        <v>2476.23</v>
      </c>
      <c r="D58" s="38">
        <v>1.91E-3</v>
      </c>
      <c r="E58" s="24">
        <f t="shared" si="0"/>
        <v>4036255</v>
      </c>
      <c r="F58" s="24">
        <f t="shared" si="5"/>
        <v>806172</v>
      </c>
      <c r="G58" s="24">
        <f t="shared" si="2"/>
        <v>3230083</v>
      </c>
      <c r="H58" s="22">
        <f t="shared" si="3"/>
        <v>0.80026732701476988</v>
      </c>
      <c r="I58" s="23">
        <f t="shared" si="4"/>
        <v>3.2797631333480745E-3</v>
      </c>
    </row>
    <row r="59" spans="1:9">
      <c r="A59" s="19" t="s">
        <v>118</v>
      </c>
      <c r="B59" s="20" t="s">
        <v>119</v>
      </c>
      <c r="C59" s="29">
        <v>4079.64</v>
      </c>
      <c r="D59" s="38">
        <v>1.39E-3</v>
      </c>
      <c r="E59" s="24">
        <f t="shared" si="0"/>
        <v>6649813</v>
      </c>
      <c r="F59" s="24">
        <f t="shared" si="5"/>
        <v>586691</v>
      </c>
      <c r="G59" s="24">
        <f t="shared" si="2"/>
        <v>6063122</v>
      </c>
      <c r="H59" s="22">
        <f t="shared" si="3"/>
        <v>0.9117733085125852</v>
      </c>
      <c r="I59" s="23">
        <f t="shared" si="4"/>
        <v>6.1563755509043095E-3</v>
      </c>
    </row>
    <row r="60" spans="1:9">
      <c r="A60" s="19" t="s">
        <v>120</v>
      </c>
      <c r="B60" s="20" t="s">
        <v>121</v>
      </c>
      <c r="C60" s="29">
        <v>20552.419999999998</v>
      </c>
      <c r="D60" s="38">
        <v>1.562E-2</v>
      </c>
      <c r="E60" s="24">
        <f t="shared" si="0"/>
        <v>33500445</v>
      </c>
      <c r="F60" s="24">
        <f t="shared" si="5"/>
        <v>6592884</v>
      </c>
      <c r="G60" s="24">
        <f t="shared" si="2"/>
        <v>26907561</v>
      </c>
      <c r="H60" s="22">
        <f t="shared" si="3"/>
        <v>0.80320010674485065</v>
      </c>
      <c r="I60" s="23">
        <f t="shared" si="4"/>
        <v>2.732141142382857E-2</v>
      </c>
    </row>
    <row r="61" spans="1:9">
      <c r="A61" s="19" t="s">
        <v>122</v>
      </c>
      <c r="B61" s="20" t="s">
        <v>123</v>
      </c>
      <c r="C61" s="29">
        <v>1020.68</v>
      </c>
      <c r="D61" s="38">
        <v>1.92E-3</v>
      </c>
      <c r="E61" s="24">
        <f t="shared" si="0"/>
        <v>1663708</v>
      </c>
      <c r="F61" s="24">
        <f t="shared" si="5"/>
        <v>810393</v>
      </c>
      <c r="G61" s="24">
        <f t="shared" si="2"/>
        <v>853315</v>
      </c>
      <c r="H61" s="22">
        <f t="shared" si="3"/>
        <v>0.51289949919096378</v>
      </c>
      <c r="I61" s="23">
        <f t="shared" si="4"/>
        <v>8.6643936955580164E-4</v>
      </c>
    </row>
    <row r="62" spans="1:9">
      <c r="A62" s="19" t="s">
        <v>124</v>
      </c>
      <c r="B62" s="20" t="s">
        <v>125</v>
      </c>
      <c r="C62" s="29">
        <v>3469.47</v>
      </c>
      <c r="D62" s="38">
        <v>1.81E-3</v>
      </c>
      <c r="E62" s="24">
        <f t="shared" si="0"/>
        <v>5655236</v>
      </c>
      <c r="F62" s="24">
        <f t="shared" si="5"/>
        <v>763964</v>
      </c>
      <c r="G62" s="24">
        <f t="shared" si="2"/>
        <v>4891272</v>
      </c>
      <c r="H62" s="22">
        <f t="shared" si="3"/>
        <v>0.86491032381318833</v>
      </c>
      <c r="I62" s="23">
        <f t="shared" si="4"/>
        <v>4.9665019693852152E-3</v>
      </c>
    </row>
    <row r="63" spans="1:9">
      <c r="A63" s="19" t="s">
        <v>126</v>
      </c>
      <c r="B63" s="20" t="s">
        <v>127</v>
      </c>
      <c r="C63" s="29">
        <v>2263.13</v>
      </c>
      <c r="D63" s="38">
        <v>1.1199999999999999E-3</v>
      </c>
      <c r="E63" s="24">
        <f t="shared" si="0"/>
        <v>3688902</v>
      </c>
      <c r="F63" s="24">
        <f t="shared" si="5"/>
        <v>472729</v>
      </c>
      <c r="G63" s="24">
        <f t="shared" si="2"/>
        <v>3216173</v>
      </c>
      <c r="H63" s="22">
        <f t="shared" si="3"/>
        <v>0.87185102775839529</v>
      </c>
      <c r="I63" s="23">
        <f t="shared" si="4"/>
        <v>3.2656391912744896E-3</v>
      </c>
    </row>
    <row r="64" spans="1:9">
      <c r="A64" s="19">
        <v>3407</v>
      </c>
      <c r="B64" s="20" t="s">
        <v>128</v>
      </c>
      <c r="C64" s="29">
        <v>885.75</v>
      </c>
      <c r="D64" s="38">
        <v>5.1000000000000004E-4</v>
      </c>
      <c r="E64" s="24">
        <f t="shared" si="0"/>
        <v>1443773</v>
      </c>
      <c r="F64" s="24">
        <f t="shared" si="5"/>
        <v>215261</v>
      </c>
      <c r="G64" s="24">
        <f t="shared" si="2"/>
        <v>1228512</v>
      </c>
      <c r="H64" s="22">
        <f t="shared" si="3"/>
        <v>0.85090384707291244</v>
      </c>
      <c r="I64" s="23">
        <f t="shared" si="4"/>
        <v>1.2474070686343695E-3</v>
      </c>
    </row>
    <row r="65" spans="1:9">
      <c r="A65" s="19" t="s">
        <v>129</v>
      </c>
      <c r="B65" s="20" t="s">
        <v>130</v>
      </c>
      <c r="C65" s="29">
        <v>5533.61</v>
      </c>
      <c r="D65" s="38">
        <v>3.7100000000000002E-3</v>
      </c>
      <c r="E65" s="24">
        <f t="shared" si="0"/>
        <v>9019784</v>
      </c>
      <c r="F65" s="24">
        <f t="shared" si="5"/>
        <v>1565916</v>
      </c>
      <c r="G65" s="24">
        <f t="shared" si="2"/>
        <v>7453868</v>
      </c>
      <c r="H65" s="22">
        <f t="shared" si="3"/>
        <v>0.82639096457298755</v>
      </c>
      <c r="I65" s="23">
        <f t="shared" si="4"/>
        <v>7.5685118516282549E-3</v>
      </c>
    </row>
    <row r="66" spans="1:9">
      <c r="A66" s="19" t="s">
        <v>131</v>
      </c>
      <c r="B66" s="20" t="s">
        <v>132</v>
      </c>
      <c r="C66" s="29">
        <v>7156.39</v>
      </c>
      <c r="D66" s="38">
        <v>5.6499999999999996E-3</v>
      </c>
      <c r="E66" s="24">
        <f t="shared" si="0"/>
        <v>11664916</v>
      </c>
      <c r="F66" s="24">
        <f t="shared" si="5"/>
        <v>2384750</v>
      </c>
      <c r="G66" s="24">
        <f t="shared" si="2"/>
        <v>9280166</v>
      </c>
      <c r="H66" s="22">
        <f t="shared" si="3"/>
        <v>0.79556217978766419</v>
      </c>
      <c r="I66" s="23">
        <f t="shared" si="4"/>
        <v>9.4228991385516322E-3</v>
      </c>
    </row>
    <row r="67" spans="1:9">
      <c r="A67" s="19" t="s">
        <v>133</v>
      </c>
      <c r="B67" s="20" t="s">
        <v>134</v>
      </c>
      <c r="C67" s="29">
        <v>13149.25</v>
      </c>
      <c r="D67" s="38">
        <v>2.632E-2</v>
      </c>
      <c r="E67" s="24">
        <f t="shared" si="0"/>
        <v>21433278</v>
      </c>
      <c r="F67" s="24">
        <f t="shared" si="5"/>
        <v>11109136</v>
      </c>
      <c r="G67" s="24">
        <f t="shared" si="2"/>
        <v>10324142</v>
      </c>
      <c r="H67" s="22">
        <f t="shared" si="3"/>
        <v>0.48168749549182349</v>
      </c>
      <c r="I67" s="23">
        <f t="shared" si="4"/>
        <v>1.0482931960277943E-2</v>
      </c>
    </row>
    <row r="68" spans="1:9">
      <c r="A68" s="19" t="s">
        <v>135</v>
      </c>
      <c r="B68" s="20" t="s">
        <v>136</v>
      </c>
      <c r="C68" s="29">
        <v>3750.09</v>
      </c>
      <c r="D68" s="38">
        <v>2.8300000000000001E-3</v>
      </c>
      <c r="E68" s="24">
        <f t="shared" si="0"/>
        <v>6112647</v>
      </c>
      <c r="F68" s="24">
        <f t="shared" si="5"/>
        <v>1194485</v>
      </c>
      <c r="G68" s="24">
        <f t="shared" si="2"/>
        <v>4918162</v>
      </c>
      <c r="H68" s="22">
        <f t="shared" si="3"/>
        <v>0.80458793056428746</v>
      </c>
      <c r="I68" s="23">
        <f t="shared" si="4"/>
        <v>4.993805549712944E-3</v>
      </c>
    </row>
    <row r="69" spans="1:9">
      <c r="A69" s="19" t="s">
        <v>137</v>
      </c>
      <c r="B69" s="20" t="s">
        <v>138</v>
      </c>
      <c r="C69" s="29">
        <v>4830.38</v>
      </c>
      <c r="D69" s="38">
        <v>3.2499999999999999E-3</v>
      </c>
      <c r="E69" s="24">
        <f t="shared" ref="E69:E89" si="6">ROUND(C69*$E$1,0)</f>
        <v>7873519</v>
      </c>
      <c r="F69" s="24">
        <f t="shared" ref="F69:F89" si="7">ROUND($F$2*$C$90*$F$1*D69,0)</f>
        <v>1371759</v>
      </c>
      <c r="G69" s="24">
        <f t="shared" ref="G69:G89" si="8">E69-F69</f>
        <v>6501760</v>
      </c>
      <c r="H69" s="22">
        <f t="shared" ref="H69:H90" si="9">G69/E69</f>
        <v>0.82577561570626801</v>
      </c>
      <c r="I69" s="23">
        <f t="shared" ref="I69:I89" si="10">G69/$G$90</f>
        <v>6.6017600011755665E-3</v>
      </c>
    </row>
    <row r="70" spans="1:9">
      <c r="A70" s="19" t="s">
        <v>139</v>
      </c>
      <c r="B70" s="20" t="s">
        <v>140</v>
      </c>
      <c r="C70" s="29">
        <v>8076.34</v>
      </c>
      <c r="D70" s="38">
        <v>8.2699999999999996E-3</v>
      </c>
      <c r="E70" s="24">
        <f t="shared" si="6"/>
        <v>13164434</v>
      </c>
      <c r="F70" s="24">
        <f t="shared" si="7"/>
        <v>3490599</v>
      </c>
      <c r="G70" s="24">
        <f t="shared" si="8"/>
        <v>9673835</v>
      </c>
      <c r="H70" s="22">
        <f t="shared" si="9"/>
        <v>0.73484625316971475</v>
      </c>
      <c r="I70" s="23">
        <f t="shared" si="10"/>
        <v>9.8226229453213035E-3</v>
      </c>
    </row>
    <row r="71" spans="1:9">
      <c r="A71" s="19" t="s">
        <v>141</v>
      </c>
      <c r="B71" s="20" t="s">
        <v>142</v>
      </c>
      <c r="C71" s="29">
        <v>20006.39</v>
      </c>
      <c r="D71" s="38">
        <v>1.9029999999999998E-2</v>
      </c>
      <c r="E71" s="24">
        <f t="shared" si="6"/>
        <v>32610416</v>
      </c>
      <c r="F71" s="24">
        <f t="shared" si="7"/>
        <v>8032176</v>
      </c>
      <c r="G71" s="24">
        <f t="shared" si="8"/>
        <v>24578240</v>
      </c>
      <c r="H71" s="22">
        <f t="shared" si="9"/>
        <v>0.75369293050416775</v>
      </c>
      <c r="I71" s="23">
        <f t="shared" si="10"/>
        <v>2.495626441629549E-2</v>
      </c>
    </row>
    <row r="72" spans="1:9">
      <c r="A72" s="19" t="s">
        <v>143</v>
      </c>
      <c r="B72" s="20" t="s">
        <v>144</v>
      </c>
      <c r="C72" s="29">
        <v>29426.74</v>
      </c>
      <c r="D72" s="38">
        <v>3.8219999999999997E-2</v>
      </c>
      <c r="E72" s="24">
        <f t="shared" si="6"/>
        <v>47965586</v>
      </c>
      <c r="F72" s="24">
        <f t="shared" si="7"/>
        <v>16131884</v>
      </c>
      <c r="G72" s="24">
        <f t="shared" si="8"/>
        <v>31833702</v>
      </c>
      <c r="H72" s="22">
        <f t="shared" si="9"/>
        <v>0.66367795444008548</v>
      </c>
      <c r="I72" s="23">
        <f t="shared" si="10"/>
        <v>3.2323318694160143E-2</v>
      </c>
    </row>
    <row r="73" spans="1:9">
      <c r="A73" s="19" t="s">
        <v>145</v>
      </c>
      <c r="B73" s="20" t="s">
        <v>146</v>
      </c>
      <c r="C73" s="29">
        <v>30167.68</v>
      </c>
      <c r="D73" s="38">
        <v>1.9120000000000002E-2</v>
      </c>
      <c r="E73" s="24">
        <f t="shared" si="6"/>
        <v>49173318</v>
      </c>
      <c r="F73" s="24">
        <f t="shared" si="7"/>
        <v>8070163</v>
      </c>
      <c r="G73" s="24">
        <f t="shared" si="8"/>
        <v>41103155</v>
      </c>
      <c r="H73" s="22">
        <f t="shared" si="9"/>
        <v>0.83588329345601609</v>
      </c>
      <c r="I73" s="23">
        <f t="shared" si="10"/>
        <v>4.1735340061940074E-2</v>
      </c>
    </row>
    <row r="74" spans="1:9">
      <c r="A74" s="19" t="s">
        <v>147</v>
      </c>
      <c r="B74" s="20" t="s">
        <v>148</v>
      </c>
      <c r="C74" s="29">
        <v>2583.6999999999998</v>
      </c>
      <c r="D74" s="38">
        <v>1.9599999999999999E-3</v>
      </c>
      <c r="E74" s="24">
        <f t="shared" si="6"/>
        <v>4211431</v>
      </c>
      <c r="F74" s="24">
        <f t="shared" si="7"/>
        <v>827276</v>
      </c>
      <c r="G74" s="24">
        <f t="shared" si="8"/>
        <v>3384155</v>
      </c>
      <c r="H74" s="22">
        <f t="shared" si="9"/>
        <v>0.80356415669638181</v>
      </c>
      <c r="I74" s="23">
        <f t="shared" si="10"/>
        <v>3.4362048301964853E-3</v>
      </c>
    </row>
    <row r="75" spans="1:9">
      <c r="A75" s="19" t="s">
        <v>149</v>
      </c>
      <c r="B75" s="20" t="s">
        <v>150</v>
      </c>
      <c r="C75" s="29">
        <v>6093.55</v>
      </c>
      <c r="D75" s="38">
        <v>3.13E-3</v>
      </c>
      <c r="E75" s="24">
        <f t="shared" si="6"/>
        <v>9932487</v>
      </c>
      <c r="F75" s="24">
        <f t="shared" si="7"/>
        <v>1321109</v>
      </c>
      <c r="G75" s="24">
        <f t="shared" si="8"/>
        <v>8611378</v>
      </c>
      <c r="H75" s="22">
        <f t="shared" si="9"/>
        <v>0.86699111712907351</v>
      </c>
      <c r="I75" s="23">
        <f t="shared" si="10"/>
        <v>8.7438248774798291E-3</v>
      </c>
    </row>
    <row r="76" spans="1:9">
      <c r="A76" s="19" t="s">
        <v>151</v>
      </c>
      <c r="B76" s="20" t="s">
        <v>152</v>
      </c>
      <c r="C76" s="29">
        <v>11828.37</v>
      </c>
      <c r="D76" s="38">
        <v>6.2300000000000003E-3</v>
      </c>
      <c r="E76" s="24">
        <f t="shared" si="6"/>
        <v>19280243</v>
      </c>
      <c r="F76" s="24">
        <f t="shared" si="7"/>
        <v>2629556</v>
      </c>
      <c r="G76" s="24">
        <f t="shared" si="8"/>
        <v>16650687</v>
      </c>
      <c r="H76" s="22">
        <f t="shared" si="9"/>
        <v>0.86361395963733445</v>
      </c>
      <c r="I76" s="23">
        <f t="shared" si="10"/>
        <v>1.6906782075729342E-2</v>
      </c>
    </row>
    <row r="77" spans="1:9">
      <c r="A77" s="19" t="s">
        <v>153</v>
      </c>
      <c r="B77" s="20" t="s">
        <v>154</v>
      </c>
      <c r="C77" s="29">
        <v>3690.69</v>
      </c>
      <c r="D77" s="38">
        <v>3.1800000000000001E-3</v>
      </c>
      <c r="E77" s="24">
        <f t="shared" si="6"/>
        <v>6015825</v>
      </c>
      <c r="F77" s="24">
        <f t="shared" si="7"/>
        <v>1342213</v>
      </c>
      <c r="G77" s="24">
        <f t="shared" si="8"/>
        <v>4673612</v>
      </c>
      <c r="H77" s="22">
        <f t="shared" si="9"/>
        <v>0.77688629572834977</v>
      </c>
      <c r="I77" s="23">
        <f t="shared" si="10"/>
        <v>4.7454942604178169E-3</v>
      </c>
    </row>
    <row r="78" spans="1:9">
      <c r="A78" s="19" t="s">
        <v>155</v>
      </c>
      <c r="B78" s="20" t="s">
        <v>156</v>
      </c>
      <c r="C78" s="29">
        <v>3634.81</v>
      </c>
      <c r="D78" s="38">
        <v>1.9300000000000001E-3</v>
      </c>
      <c r="E78" s="24">
        <f t="shared" si="6"/>
        <v>5924740</v>
      </c>
      <c r="F78" s="24">
        <f t="shared" si="7"/>
        <v>814614</v>
      </c>
      <c r="G78" s="24">
        <f t="shared" si="8"/>
        <v>5110126</v>
      </c>
      <c r="H78" s="22">
        <f t="shared" si="9"/>
        <v>0.86250637158761401</v>
      </c>
      <c r="I78" s="23">
        <f t="shared" si="10"/>
        <v>5.1887220426111227E-3</v>
      </c>
    </row>
    <row r="79" spans="1:9">
      <c r="A79" s="19" t="s">
        <v>157</v>
      </c>
      <c r="B79" s="20" t="s">
        <v>158</v>
      </c>
      <c r="C79" s="29">
        <v>9270.9599999999991</v>
      </c>
      <c r="D79" s="38">
        <v>1.076E-2</v>
      </c>
      <c r="E79" s="24">
        <f t="shared" si="6"/>
        <v>15111665</v>
      </c>
      <c r="F79" s="24">
        <f t="shared" si="7"/>
        <v>4541577</v>
      </c>
      <c r="G79" s="24">
        <f t="shared" si="8"/>
        <v>10570088</v>
      </c>
      <c r="H79" s="22">
        <f t="shared" si="9"/>
        <v>0.69946547915137081</v>
      </c>
      <c r="I79" s="23">
        <f t="shared" si="10"/>
        <v>1.0732660720682683E-2</v>
      </c>
    </row>
    <row r="80" spans="1:9">
      <c r="A80" s="19" t="s">
        <v>159</v>
      </c>
      <c r="B80" s="20" t="s">
        <v>160</v>
      </c>
      <c r="C80" s="29">
        <v>12585.55</v>
      </c>
      <c r="D80" s="38">
        <v>1.2330000000000001E-2</v>
      </c>
      <c r="E80" s="24">
        <f t="shared" si="6"/>
        <v>20514447</v>
      </c>
      <c r="F80" s="24">
        <f t="shared" si="7"/>
        <v>5204242</v>
      </c>
      <c r="G80" s="24">
        <f t="shared" si="8"/>
        <v>15310205</v>
      </c>
      <c r="H80" s="22">
        <f t="shared" si="9"/>
        <v>0.74631331763415309</v>
      </c>
      <c r="I80" s="23">
        <f t="shared" si="10"/>
        <v>1.5545682857995092E-2</v>
      </c>
    </row>
    <row r="81" spans="1:9">
      <c r="A81" s="19" t="s">
        <v>161</v>
      </c>
      <c r="B81" s="20" t="s">
        <v>162</v>
      </c>
      <c r="C81" s="29">
        <v>9069.3799999999992</v>
      </c>
      <c r="D81" s="38">
        <v>9.5200000000000007E-3</v>
      </c>
      <c r="E81" s="24">
        <f t="shared" si="6"/>
        <v>14783089</v>
      </c>
      <c r="F81" s="24">
        <f t="shared" si="7"/>
        <v>4018198</v>
      </c>
      <c r="G81" s="24">
        <f t="shared" si="8"/>
        <v>10764891</v>
      </c>
      <c r="H81" s="22">
        <f t="shared" si="9"/>
        <v>0.72818955497054771</v>
      </c>
      <c r="I81" s="23">
        <f t="shared" si="10"/>
        <v>1.0930459878681287E-2</v>
      </c>
    </row>
    <row r="82" spans="1:9">
      <c r="A82" s="19" t="s">
        <v>163</v>
      </c>
      <c r="B82" s="20" t="s">
        <v>164</v>
      </c>
      <c r="C82" s="29">
        <v>10511.28</v>
      </c>
      <c r="D82" s="38">
        <v>7.0499999999999998E-3</v>
      </c>
      <c r="E82" s="24">
        <f t="shared" si="6"/>
        <v>17133386</v>
      </c>
      <c r="F82" s="24">
        <f t="shared" si="7"/>
        <v>2975662</v>
      </c>
      <c r="G82" s="24">
        <f t="shared" si="8"/>
        <v>14157724</v>
      </c>
      <c r="H82" s="22">
        <f t="shared" si="9"/>
        <v>0.82632376344057157</v>
      </c>
      <c r="I82" s="23">
        <f t="shared" si="10"/>
        <v>1.4375476180431661E-2</v>
      </c>
    </row>
    <row r="83" spans="1:9">
      <c r="A83" s="19" t="s">
        <v>165</v>
      </c>
      <c r="B83" s="20" t="s">
        <v>166</v>
      </c>
      <c r="C83" s="29">
        <v>10231.4</v>
      </c>
      <c r="D83" s="38">
        <v>7.0200000000000002E-3</v>
      </c>
      <c r="E83" s="24">
        <f t="shared" si="6"/>
        <v>16677182</v>
      </c>
      <c r="F83" s="24">
        <f t="shared" si="7"/>
        <v>2962999</v>
      </c>
      <c r="G83" s="24">
        <f t="shared" si="8"/>
        <v>13714183</v>
      </c>
      <c r="H83" s="22">
        <f t="shared" si="9"/>
        <v>0.8223321541972739</v>
      </c>
      <c r="I83" s="23">
        <f t="shared" si="10"/>
        <v>1.3925113319809088E-2</v>
      </c>
    </row>
    <row r="84" spans="1:9">
      <c r="A84" s="19" t="s">
        <v>167</v>
      </c>
      <c r="B84" s="20" t="s">
        <v>168</v>
      </c>
      <c r="C84" s="29">
        <v>5583.79</v>
      </c>
      <c r="D84" s="38">
        <v>3.2000000000000002E-3</v>
      </c>
      <c r="E84" s="24">
        <f t="shared" si="6"/>
        <v>9101578</v>
      </c>
      <c r="F84" s="24">
        <f t="shared" si="7"/>
        <v>1350655</v>
      </c>
      <c r="G84" s="24">
        <f t="shared" si="8"/>
        <v>7750923</v>
      </c>
      <c r="H84" s="22">
        <f t="shared" si="9"/>
        <v>0.85160210679950221</v>
      </c>
      <c r="I84" s="23">
        <f t="shared" si="10"/>
        <v>7.8701356915037973E-3</v>
      </c>
    </row>
    <row r="85" spans="1:9">
      <c r="A85" s="19" t="s">
        <v>169</v>
      </c>
      <c r="B85" s="20" t="s">
        <v>170</v>
      </c>
      <c r="C85" s="29">
        <v>6494.06</v>
      </c>
      <c r="D85" s="38">
        <v>4.9800000000000001E-3</v>
      </c>
      <c r="E85" s="24">
        <f t="shared" si="6"/>
        <v>10585318</v>
      </c>
      <c r="F85" s="24">
        <f t="shared" si="7"/>
        <v>2101957</v>
      </c>
      <c r="G85" s="24">
        <f t="shared" si="8"/>
        <v>8483361</v>
      </c>
      <c r="H85" s="22">
        <f t="shared" si="9"/>
        <v>0.80142712764982593</v>
      </c>
      <c r="I85" s="23">
        <f t="shared" si="10"/>
        <v>8.6138389182825511E-3</v>
      </c>
    </row>
    <row r="86" spans="1:9">
      <c r="A86" s="19" t="s">
        <v>171</v>
      </c>
      <c r="B86" s="20" t="s">
        <v>172</v>
      </c>
      <c r="C86" s="29">
        <v>6322.68</v>
      </c>
      <c r="D86" s="38">
        <v>3.7599999999999999E-3</v>
      </c>
      <c r="E86" s="24">
        <f t="shared" si="6"/>
        <v>10305968</v>
      </c>
      <c r="F86" s="24">
        <f t="shared" si="7"/>
        <v>1587019</v>
      </c>
      <c r="G86" s="24">
        <f t="shared" si="8"/>
        <v>8718949</v>
      </c>
      <c r="H86" s="22">
        <f t="shared" si="9"/>
        <v>0.84600971010195258</v>
      </c>
      <c r="I86" s="23">
        <f t="shared" si="10"/>
        <v>8.8530503679757032E-3</v>
      </c>
    </row>
    <row r="87" spans="1:9">
      <c r="A87" s="19" t="s">
        <v>173</v>
      </c>
      <c r="B87" s="20" t="s">
        <v>174</v>
      </c>
      <c r="C87" s="29">
        <v>7700.03</v>
      </c>
      <c r="D87" s="38">
        <v>1.405E-2</v>
      </c>
      <c r="E87" s="24">
        <f t="shared" si="6"/>
        <v>12551049</v>
      </c>
      <c r="F87" s="24">
        <f t="shared" si="7"/>
        <v>5930219</v>
      </c>
      <c r="G87" s="24">
        <f t="shared" si="8"/>
        <v>6620830</v>
      </c>
      <c r="H87" s="22">
        <f t="shared" si="9"/>
        <v>0.5275120828545885</v>
      </c>
      <c r="I87" s="23">
        <f t="shared" si="10"/>
        <v>6.7226613514776348E-3</v>
      </c>
    </row>
    <row r="88" spans="1:9">
      <c r="A88" s="19" t="s">
        <v>175</v>
      </c>
      <c r="B88" s="20" t="s">
        <v>176</v>
      </c>
      <c r="C88" s="29">
        <v>21661.41</v>
      </c>
      <c r="D88" s="38">
        <v>1.7770000000000001E-2</v>
      </c>
      <c r="E88" s="24">
        <f t="shared" si="6"/>
        <v>35308098</v>
      </c>
      <c r="F88" s="24">
        <f t="shared" si="7"/>
        <v>7500355</v>
      </c>
      <c r="G88" s="24">
        <f t="shared" si="8"/>
        <v>27807743</v>
      </c>
      <c r="H88" s="22">
        <f t="shared" si="9"/>
        <v>0.78757408569558174</v>
      </c>
      <c r="I88" s="23">
        <f t="shared" si="10"/>
        <v>2.8235438628981976E-2</v>
      </c>
    </row>
    <row r="89" spans="1:9">
      <c r="A89" s="19" t="s">
        <v>177</v>
      </c>
      <c r="B89" s="20" t="s">
        <v>178</v>
      </c>
      <c r="C89" s="29">
        <v>12070.4</v>
      </c>
      <c r="D89" s="38">
        <v>1.0149999999999999E-2</v>
      </c>
      <c r="E89" s="24">
        <f t="shared" si="6"/>
        <v>19674752</v>
      </c>
      <c r="F89" s="24">
        <f t="shared" si="7"/>
        <v>4284108</v>
      </c>
      <c r="G89" s="24">
        <f t="shared" si="8"/>
        <v>15390644</v>
      </c>
      <c r="H89" s="22">
        <f t="shared" si="9"/>
        <v>0.78225351963775702</v>
      </c>
      <c r="I89" s="23">
        <f t="shared" si="10"/>
        <v>1.5627359046094094E-2</v>
      </c>
    </row>
    <row r="90" spans="1:9">
      <c r="A90" s="26"/>
      <c r="B90" s="27" t="s">
        <v>179</v>
      </c>
      <c r="C90" s="21">
        <f>SUM(C5:C89)</f>
        <v>863148.5700000003</v>
      </c>
      <c r="D90" s="28">
        <f>SUM(D5:D89)</f>
        <v>0.99999999999999967</v>
      </c>
      <c r="E90" s="24">
        <f>SUM(E5:E89)</f>
        <v>1406932174</v>
      </c>
      <c r="F90" s="24">
        <f>SUM(F5:F89)</f>
        <v>422079650</v>
      </c>
      <c r="G90" s="24">
        <f>SUM(G5:G89)</f>
        <v>984852524</v>
      </c>
      <c r="H90" s="22">
        <f t="shared" si="9"/>
        <v>0.70000000156368591</v>
      </c>
      <c r="I90" s="23">
        <f>SUM(I5:I89)</f>
        <v>0.99999999999999989</v>
      </c>
    </row>
  </sheetData>
  <phoneticPr fontId="4" type="noConversion"/>
  <pageMargins left="0.75" right="0.75" top="1" bottom="1" header="0.5" footer="0.5"/>
  <pageSetup scale="88" orientation="portrait" r:id="rId1"/>
  <headerFooter alignWithMargins="0">
    <oddHeader xml:space="preserve">&amp;CEFA PROJECTION USING ITA LESS 4% HOMES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9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2" sqref="D12"/>
    </sheetView>
  </sheetViews>
  <sheetFormatPr defaultRowHeight="12.75"/>
  <cols>
    <col min="2" max="2" width="15.42578125" customWidth="1"/>
    <col min="3" max="3" width="12" customWidth="1"/>
    <col min="4" max="4" width="9.7109375" customWidth="1"/>
    <col min="5" max="5" width="13.140625" customWidth="1"/>
    <col min="6" max="6" width="14.5703125" customWidth="1"/>
    <col min="7" max="7" width="13.5703125" customWidth="1"/>
    <col min="10" max="10" width="12" style="68" customWidth="1"/>
    <col min="11" max="11" width="10.28515625" style="70" bestFit="1" customWidth="1"/>
    <col min="12" max="12" width="9.140625" style="69"/>
  </cols>
  <sheetData>
    <row r="1" spans="1:11">
      <c r="A1" s="1"/>
      <c r="B1" s="1"/>
      <c r="C1" s="3"/>
      <c r="D1" s="4"/>
      <c r="E1" s="5">
        <v>1630</v>
      </c>
      <c r="F1" s="5">
        <v>1630</v>
      </c>
      <c r="G1" s="1"/>
      <c r="H1" s="1"/>
      <c r="I1" s="1"/>
    </row>
    <row r="2" spans="1:11">
      <c r="B2" s="1"/>
      <c r="C2" s="2"/>
      <c r="D2" s="4"/>
      <c r="E2" s="5"/>
      <c r="F2" s="7">
        <v>0.3</v>
      </c>
      <c r="G2" s="1"/>
      <c r="H2" s="1"/>
      <c r="I2" s="6"/>
    </row>
    <row r="3" spans="1:11">
      <c r="A3" s="8" t="s">
        <v>0</v>
      </c>
      <c r="B3" s="9" t="s">
        <v>1</v>
      </c>
      <c r="C3" s="10" t="s">
        <v>191</v>
      </c>
      <c r="D3" s="11" t="s">
        <v>2</v>
      </c>
      <c r="E3" s="12" t="s">
        <v>192</v>
      </c>
      <c r="F3" s="9" t="s">
        <v>193</v>
      </c>
      <c r="G3" s="9" t="s">
        <v>3</v>
      </c>
      <c r="H3" s="9" t="s">
        <v>4</v>
      </c>
      <c r="I3" s="9" t="s">
        <v>5</v>
      </c>
      <c r="J3" s="81" t="s">
        <v>198</v>
      </c>
      <c r="K3" s="82" t="s">
        <v>199</v>
      </c>
    </row>
    <row r="4" spans="1:11" ht="33.75">
      <c r="A4" s="13" t="s">
        <v>6</v>
      </c>
      <c r="B4" s="13" t="s">
        <v>7</v>
      </c>
      <c r="C4" s="14" t="s">
        <v>185</v>
      </c>
      <c r="D4" s="15" t="s">
        <v>184</v>
      </c>
      <c r="E4" s="16" t="s">
        <v>181</v>
      </c>
      <c r="F4" s="17" t="s">
        <v>182</v>
      </c>
      <c r="G4" s="18" t="s">
        <v>183</v>
      </c>
      <c r="H4" s="18" t="s">
        <v>8</v>
      </c>
      <c r="I4" s="18" t="s">
        <v>9</v>
      </c>
      <c r="J4" s="80" t="s">
        <v>195</v>
      </c>
      <c r="K4" s="83" t="s">
        <v>200</v>
      </c>
    </row>
    <row r="5" spans="1:11">
      <c r="A5" s="19" t="s">
        <v>10</v>
      </c>
      <c r="B5" s="20" t="s">
        <v>11</v>
      </c>
      <c r="C5" s="29">
        <v>3917.04</v>
      </c>
      <c r="D5" s="38">
        <v>3.0799999999999998E-3</v>
      </c>
      <c r="E5" s="24">
        <f t="shared" ref="E5:E68" si="0">ROUND(C5*$E$1,0)</f>
        <v>6384775</v>
      </c>
      <c r="F5" s="24">
        <f t="shared" ref="F5:F36" si="1">ROUND($F$2*$C$90*$F$1*D5,0)</f>
        <v>1300005</v>
      </c>
      <c r="G5" s="24">
        <f t="shared" ref="G5:G68" si="2">E5-F5</f>
        <v>5084770</v>
      </c>
      <c r="H5" s="22">
        <f t="shared" ref="H5:H68" si="3">G5/E5</f>
        <v>0.7963898492899123</v>
      </c>
      <c r="I5" s="23">
        <f t="shared" ref="I5:I68" si="4">G5/$G$90</f>
        <v>5.1629760506528627E-3</v>
      </c>
      <c r="J5" s="79"/>
      <c r="K5" s="75"/>
    </row>
    <row r="6" spans="1:11">
      <c r="A6" s="19" t="s">
        <v>12</v>
      </c>
      <c r="B6" s="20" t="s">
        <v>13</v>
      </c>
      <c r="C6" s="29">
        <v>29336.11</v>
      </c>
      <c r="D6" s="38">
        <v>2.5919999999999999E-2</v>
      </c>
      <c r="E6" s="24">
        <f t="shared" si="0"/>
        <v>47817859</v>
      </c>
      <c r="F6" s="24">
        <f t="shared" si="1"/>
        <v>10940305</v>
      </c>
      <c r="G6" s="24">
        <f t="shared" si="2"/>
        <v>36877554</v>
      </c>
      <c r="H6" s="22">
        <f t="shared" si="3"/>
        <v>0.77120880715299278</v>
      </c>
      <c r="I6" s="23">
        <f t="shared" si="4"/>
        <v>3.7444747374740191E-2</v>
      </c>
      <c r="J6" s="79"/>
      <c r="K6" s="75"/>
    </row>
    <row r="7" spans="1:11">
      <c r="A7" s="19" t="s">
        <v>14</v>
      </c>
      <c r="B7" s="20" t="s">
        <v>15</v>
      </c>
      <c r="C7" s="29">
        <v>1916.95</v>
      </c>
      <c r="D7" s="38">
        <v>1.4400000000000001E-3</v>
      </c>
      <c r="E7" s="24">
        <f t="shared" si="0"/>
        <v>3124629</v>
      </c>
      <c r="F7" s="24">
        <f t="shared" si="1"/>
        <v>607795</v>
      </c>
      <c r="G7" s="24">
        <f t="shared" si="2"/>
        <v>2516834</v>
      </c>
      <c r="H7" s="22">
        <f t="shared" si="3"/>
        <v>0.80548250688321721</v>
      </c>
      <c r="I7" s="23">
        <f t="shared" si="4"/>
        <v>2.5555440394489522E-3</v>
      </c>
      <c r="J7" s="79"/>
      <c r="K7" s="75"/>
    </row>
    <row r="8" spans="1:11">
      <c r="A8" s="19" t="s">
        <v>16</v>
      </c>
      <c r="B8" s="20" t="s">
        <v>17</v>
      </c>
      <c r="C8" s="29">
        <v>11188.9</v>
      </c>
      <c r="D8" s="38">
        <v>8.2799999999999992E-3</v>
      </c>
      <c r="E8" s="24">
        <f t="shared" si="0"/>
        <v>18237907</v>
      </c>
      <c r="F8" s="24">
        <f t="shared" si="1"/>
        <v>3494820</v>
      </c>
      <c r="G8" s="24">
        <f t="shared" si="2"/>
        <v>14743087</v>
      </c>
      <c r="H8" s="22">
        <f t="shared" si="3"/>
        <v>0.80837603788636492</v>
      </c>
      <c r="I8" s="23">
        <f t="shared" si="4"/>
        <v>1.4969842312177652E-2</v>
      </c>
      <c r="J8" s="79"/>
      <c r="K8" s="75"/>
    </row>
    <row r="9" spans="1:11">
      <c r="A9" s="19" t="s">
        <v>18</v>
      </c>
      <c r="B9" s="20" t="s">
        <v>19</v>
      </c>
      <c r="C9" s="29">
        <v>4697.68</v>
      </c>
      <c r="D9" s="38">
        <v>2.5999999999999999E-3</v>
      </c>
      <c r="E9" s="24">
        <f t="shared" si="0"/>
        <v>7657218</v>
      </c>
      <c r="F9" s="24">
        <f t="shared" si="1"/>
        <v>1097407</v>
      </c>
      <c r="G9" s="24">
        <f t="shared" si="2"/>
        <v>6559811</v>
      </c>
      <c r="H9" s="22">
        <f t="shared" si="3"/>
        <v>0.85668332807032532</v>
      </c>
      <c r="I9" s="23">
        <f t="shared" si="4"/>
        <v>6.6607038449741501E-3</v>
      </c>
      <c r="J9" s="79"/>
      <c r="K9" s="75"/>
    </row>
    <row r="10" spans="1:11">
      <c r="A10" s="19" t="s">
        <v>20</v>
      </c>
      <c r="B10" s="20" t="s">
        <v>21</v>
      </c>
      <c r="C10" s="29">
        <v>3275.77</v>
      </c>
      <c r="D10" s="38">
        <v>1.8799999999999999E-3</v>
      </c>
      <c r="E10" s="24">
        <f t="shared" si="0"/>
        <v>5339505</v>
      </c>
      <c r="F10" s="24">
        <f t="shared" si="1"/>
        <v>793510</v>
      </c>
      <c r="G10" s="24">
        <f t="shared" si="2"/>
        <v>4545995</v>
      </c>
      <c r="H10" s="22">
        <f t="shared" si="3"/>
        <v>0.85138884596980435</v>
      </c>
      <c r="I10" s="23">
        <f t="shared" si="4"/>
        <v>4.6159144487140343E-3</v>
      </c>
      <c r="J10" s="79"/>
      <c r="K10" s="75"/>
    </row>
    <row r="11" spans="1:11">
      <c r="A11" s="19" t="s">
        <v>22</v>
      </c>
      <c r="B11" s="20" t="s">
        <v>23</v>
      </c>
      <c r="C11" s="29">
        <v>3513.37</v>
      </c>
      <c r="D11" s="38">
        <v>4.7299999999999998E-3</v>
      </c>
      <c r="E11" s="24">
        <f t="shared" si="0"/>
        <v>5726793</v>
      </c>
      <c r="F11" s="24">
        <f t="shared" si="1"/>
        <v>1996437</v>
      </c>
      <c r="G11" s="24">
        <f t="shared" si="2"/>
        <v>3730356</v>
      </c>
      <c r="H11" s="22">
        <f t="shared" si="3"/>
        <v>0.65138656137911743</v>
      </c>
      <c r="I11" s="23">
        <f t="shared" si="4"/>
        <v>3.7877305538715047E-3</v>
      </c>
      <c r="J11" s="79"/>
      <c r="K11" s="75"/>
    </row>
    <row r="12" spans="1:11">
      <c r="A12" s="19" t="s">
        <v>24</v>
      </c>
      <c r="B12" s="20" t="s">
        <v>25</v>
      </c>
      <c r="C12" s="29">
        <v>15209.25</v>
      </c>
      <c r="D12" s="38">
        <v>1.304E-2</v>
      </c>
      <c r="E12" s="24">
        <f t="shared" si="0"/>
        <v>24791078</v>
      </c>
      <c r="F12" s="24">
        <f t="shared" si="1"/>
        <v>5503919</v>
      </c>
      <c r="G12" s="24">
        <f t="shared" si="2"/>
        <v>19287159</v>
      </c>
      <c r="H12" s="22">
        <f t="shared" si="3"/>
        <v>0.77798791161884928</v>
      </c>
      <c r="I12" s="23">
        <f t="shared" si="4"/>
        <v>1.9583804184286374E-2</v>
      </c>
      <c r="J12" s="79"/>
      <c r="K12" s="75"/>
    </row>
    <row r="13" spans="1:11">
      <c r="A13" s="19" t="s">
        <v>26</v>
      </c>
      <c r="B13" s="20" t="s">
        <v>27</v>
      </c>
      <c r="C13" s="29">
        <v>1814.92</v>
      </c>
      <c r="D13" s="38">
        <v>1E-3</v>
      </c>
      <c r="E13" s="24">
        <f t="shared" si="0"/>
        <v>2958320</v>
      </c>
      <c r="F13" s="24">
        <f t="shared" si="1"/>
        <v>422080</v>
      </c>
      <c r="G13" s="24">
        <f t="shared" si="2"/>
        <v>2536240</v>
      </c>
      <c r="H13" s="22">
        <f t="shared" si="3"/>
        <v>0.85732442737770087</v>
      </c>
      <c r="I13" s="23">
        <f t="shared" si="4"/>
        <v>2.5752485124612948E-3</v>
      </c>
      <c r="J13" s="79"/>
      <c r="K13" s="75"/>
    </row>
    <row r="14" spans="1:11">
      <c r="A14" s="19" t="s">
        <v>28</v>
      </c>
      <c r="B14" s="20" t="s">
        <v>29</v>
      </c>
      <c r="C14" s="29">
        <v>1082.46</v>
      </c>
      <c r="D14" s="38">
        <v>6.9999999999999999E-4</v>
      </c>
      <c r="E14" s="24">
        <f t="shared" si="0"/>
        <v>1764410</v>
      </c>
      <c r="F14" s="24">
        <f t="shared" si="1"/>
        <v>295456</v>
      </c>
      <c r="G14" s="24">
        <f t="shared" si="2"/>
        <v>1468954</v>
      </c>
      <c r="H14" s="22">
        <f t="shared" si="3"/>
        <v>0.83254685702302755</v>
      </c>
      <c r="I14" s="23">
        <f t="shared" si="4"/>
        <v>1.4915471735222488E-3</v>
      </c>
      <c r="J14" s="79"/>
      <c r="K14" s="75"/>
    </row>
    <row r="15" spans="1:11">
      <c r="A15" s="19" t="s">
        <v>30</v>
      </c>
      <c r="B15" s="20" t="s">
        <v>31</v>
      </c>
      <c r="C15" s="29">
        <v>1024.3699999999999</v>
      </c>
      <c r="D15" s="38">
        <v>5.8E-4</v>
      </c>
      <c r="E15" s="24">
        <f t="shared" si="0"/>
        <v>1669723</v>
      </c>
      <c r="F15" s="24">
        <f t="shared" si="1"/>
        <v>244806</v>
      </c>
      <c r="G15" s="24">
        <f t="shared" si="2"/>
        <v>1424917</v>
      </c>
      <c r="H15" s="22">
        <f t="shared" si="3"/>
        <v>0.85338526210634935</v>
      </c>
      <c r="I15" s="23">
        <f t="shared" si="4"/>
        <v>1.4468328646464099E-3</v>
      </c>
      <c r="J15" s="79"/>
      <c r="K15" s="75"/>
    </row>
    <row r="16" spans="1:11">
      <c r="A16" s="19" t="s">
        <v>32</v>
      </c>
      <c r="B16" s="20" t="s">
        <v>33</v>
      </c>
      <c r="C16" s="29">
        <v>1242.8499999999999</v>
      </c>
      <c r="D16" s="38">
        <v>7.3999999999999999E-4</v>
      </c>
      <c r="E16" s="24">
        <f t="shared" si="0"/>
        <v>2025846</v>
      </c>
      <c r="F16" s="24">
        <f t="shared" si="1"/>
        <v>312339</v>
      </c>
      <c r="G16" s="24">
        <f t="shared" si="2"/>
        <v>1713507</v>
      </c>
      <c r="H16" s="22">
        <f t="shared" si="3"/>
        <v>0.84582293027209376</v>
      </c>
      <c r="I16" s="23">
        <f t="shared" si="4"/>
        <v>1.7398615087065954E-3</v>
      </c>
      <c r="J16" s="79"/>
      <c r="K16" s="75"/>
    </row>
    <row r="17" spans="1:11">
      <c r="A17" s="19" t="s">
        <v>34</v>
      </c>
      <c r="B17" s="20" t="s">
        <v>35</v>
      </c>
      <c r="C17" s="29">
        <v>3053.85</v>
      </c>
      <c r="D17" s="38">
        <v>1.65E-3</v>
      </c>
      <c r="E17" s="24">
        <f t="shared" si="0"/>
        <v>4977776</v>
      </c>
      <c r="F17" s="24">
        <f t="shared" si="1"/>
        <v>696431</v>
      </c>
      <c r="G17" s="24">
        <f t="shared" si="2"/>
        <v>4281345</v>
      </c>
      <c r="H17" s="22">
        <f t="shared" si="3"/>
        <v>0.86009193663997741</v>
      </c>
      <c r="I17" s="23">
        <f t="shared" si="4"/>
        <v>4.3471940126264081E-3</v>
      </c>
      <c r="J17" s="79"/>
      <c r="K17" s="75"/>
    </row>
    <row r="18" spans="1:11">
      <c r="A18" s="19" t="s">
        <v>36</v>
      </c>
      <c r="B18" s="35" t="s">
        <v>37</v>
      </c>
      <c r="C18" s="41">
        <v>23479.63</v>
      </c>
      <c r="D18" s="44">
        <v>8.8349999999999998E-2</v>
      </c>
      <c r="E18" s="37">
        <f t="shared" si="0"/>
        <v>38271797</v>
      </c>
      <c r="F18" s="37">
        <f t="shared" si="1"/>
        <v>37290737</v>
      </c>
      <c r="G18" s="37">
        <f t="shared" si="2"/>
        <v>981060</v>
      </c>
      <c r="H18" s="25">
        <f t="shared" si="3"/>
        <v>2.5634019745662845E-2</v>
      </c>
      <c r="I18" s="36">
        <f t="shared" si="4"/>
        <v>9.9614914425893357E-4</v>
      </c>
      <c r="J18" s="79">
        <f>(E18*0.4)-G18</f>
        <v>14327658.800000001</v>
      </c>
      <c r="K18" s="75">
        <f>+C18*100</f>
        <v>2347963</v>
      </c>
    </row>
    <row r="19" spans="1:11">
      <c r="A19" s="19" t="s">
        <v>38</v>
      </c>
      <c r="B19" s="20" t="s">
        <v>39</v>
      </c>
      <c r="C19" s="29">
        <v>35023.97</v>
      </c>
      <c r="D19" s="38">
        <v>3.3840000000000002E-2</v>
      </c>
      <c r="E19" s="24">
        <f t="shared" si="0"/>
        <v>57089071</v>
      </c>
      <c r="F19" s="24">
        <f t="shared" si="1"/>
        <v>14283175</v>
      </c>
      <c r="G19" s="24">
        <f t="shared" si="2"/>
        <v>42805896</v>
      </c>
      <c r="H19" s="22">
        <f t="shared" si="3"/>
        <v>0.7498089432914401</v>
      </c>
      <c r="I19" s="23">
        <f t="shared" si="4"/>
        <v>4.3464269942344924E-2</v>
      </c>
      <c r="J19" s="79"/>
      <c r="K19" s="75"/>
    </row>
    <row r="20" spans="1:11">
      <c r="A20" s="19" t="s">
        <v>40</v>
      </c>
      <c r="B20" s="20" t="s">
        <v>41</v>
      </c>
      <c r="C20" s="29">
        <v>2035.97</v>
      </c>
      <c r="D20" s="38">
        <v>4.6299999999999996E-3</v>
      </c>
      <c r="E20" s="24">
        <f t="shared" si="0"/>
        <v>3318631</v>
      </c>
      <c r="F20" s="24">
        <f t="shared" si="1"/>
        <v>1954229</v>
      </c>
      <c r="G20" s="24">
        <f t="shared" si="2"/>
        <v>1364402</v>
      </c>
      <c r="H20" s="67">
        <f t="shared" si="3"/>
        <v>0.41113398868388801</v>
      </c>
      <c r="I20" s="23">
        <f t="shared" si="4"/>
        <v>1.3853871167157743E-3</v>
      </c>
      <c r="J20" s="79"/>
      <c r="K20" s="75"/>
    </row>
    <row r="21" spans="1:11">
      <c r="A21" s="19" t="s">
        <v>42</v>
      </c>
      <c r="B21" s="20" t="s">
        <v>43</v>
      </c>
      <c r="C21" s="29">
        <v>50230.35</v>
      </c>
      <c r="D21" s="38">
        <v>0.13331999999999999</v>
      </c>
      <c r="E21" s="24">
        <f t="shared" si="0"/>
        <v>81875471</v>
      </c>
      <c r="F21" s="24">
        <f t="shared" si="1"/>
        <v>56271659</v>
      </c>
      <c r="G21" s="31">
        <f t="shared" si="2"/>
        <v>25603812</v>
      </c>
      <c r="H21" s="25">
        <f t="shared" si="3"/>
        <v>0.31271651554835023</v>
      </c>
      <c r="I21" s="32">
        <f t="shared" si="4"/>
        <v>2.5997610149803899E-2</v>
      </c>
      <c r="J21" s="79">
        <f>(E21*0.4)-G21</f>
        <v>7146376.4000000022</v>
      </c>
      <c r="K21" s="75">
        <f>+C21*100</f>
        <v>5023035</v>
      </c>
    </row>
    <row r="22" spans="1:11">
      <c r="A22" s="19" t="s">
        <v>44</v>
      </c>
      <c r="B22" s="20" t="s">
        <v>45</v>
      </c>
      <c r="C22" s="29">
        <v>10822.97</v>
      </c>
      <c r="D22" s="38">
        <v>8.5299999999999994E-3</v>
      </c>
      <c r="E22" s="24">
        <f t="shared" si="0"/>
        <v>17641441</v>
      </c>
      <c r="F22" s="24">
        <f t="shared" si="1"/>
        <v>3600339</v>
      </c>
      <c r="G22" s="24">
        <f t="shared" si="2"/>
        <v>14041102</v>
      </c>
      <c r="H22" s="34">
        <f t="shared" si="3"/>
        <v>0.79591582116222814</v>
      </c>
      <c r="I22" s="23">
        <f t="shared" si="4"/>
        <v>1.425706046699733E-2</v>
      </c>
      <c r="J22" s="79"/>
      <c r="K22" s="75"/>
    </row>
    <row r="23" spans="1:11">
      <c r="A23" s="19" t="s">
        <v>46</v>
      </c>
      <c r="B23" s="20" t="s">
        <v>47</v>
      </c>
      <c r="C23" s="29">
        <v>6599.96</v>
      </c>
      <c r="D23" s="38">
        <v>5.1700000000000001E-3</v>
      </c>
      <c r="E23" s="24">
        <f t="shared" si="0"/>
        <v>10757935</v>
      </c>
      <c r="F23" s="24">
        <f t="shared" si="1"/>
        <v>2182152</v>
      </c>
      <c r="G23" s="24">
        <f t="shared" si="2"/>
        <v>8575783</v>
      </c>
      <c r="H23" s="22">
        <f t="shared" si="3"/>
        <v>0.79715884135756532</v>
      </c>
      <c r="I23" s="23">
        <f t="shared" si="4"/>
        <v>8.7076824014844251E-3</v>
      </c>
      <c r="J23" s="79"/>
      <c r="K23" s="75"/>
    </row>
    <row r="24" spans="1:11">
      <c r="A24" s="19" t="s">
        <v>48</v>
      </c>
      <c r="B24" s="20" t="s">
        <v>49</v>
      </c>
      <c r="C24" s="29">
        <v>9466.1299999999992</v>
      </c>
      <c r="D24" s="38">
        <v>5.5300000000000002E-3</v>
      </c>
      <c r="E24" s="24">
        <f t="shared" si="0"/>
        <v>15429792</v>
      </c>
      <c r="F24" s="24">
        <f t="shared" si="1"/>
        <v>2334100</v>
      </c>
      <c r="G24" s="24">
        <f t="shared" si="2"/>
        <v>13095692</v>
      </c>
      <c r="H24" s="22">
        <f t="shared" si="3"/>
        <v>0.84872770805983644</v>
      </c>
      <c r="I24" s="23">
        <f t="shared" si="4"/>
        <v>1.3297109635780241E-2</v>
      </c>
      <c r="J24" s="79"/>
      <c r="K24" s="75"/>
    </row>
    <row r="25" spans="1:11">
      <c r="A25" s="19" t="s">
        <v>50</v>
      </c>
      <c r="B25" s="20" t="s">
        <v>51</v>
      </c>
      <c r="C25" s="29">
        <v>1111.76</v>
      </c>
      <c r="D25" s="38">
        <v>1.57E-3</v>
      </c>
      <c r="E25" s="24">
        <f t="shared" si="0"/>
        <v>1812169</v>
      </c>
      <c r="F25" s="24">
        <f t="shared" si="1"/>
        <v>662665</v>
      </c>
      <c r="G25" s="24">
        <f t="shared" si="2"/>
        <v>1149504</v>
      </c>
      <c r="H25" s="22">
        <f t="shared" si="3"/>
        <v>0.63432494430707065</v>
      </c>
      <c r="I25" s="23">
        <f t="shared" si="4"/>
        <v>1.1671838887756317E-3</v>
      </c>
      <c r="J25" s="79"/>
      <c r="K25" s="75"/>
    </row>
    <row r="26" spans="1:11">
      <c r="A26" s="19" t="s">
        <v>52</v>
      </c>
      <c r="B26" s="20" t="s">
        <v>53</v>
      </c>
      <c r="C26" s="29">
        <v>3865.89</v>
      </c>
      <c r="D26" s="38">
        <v>2.6099999999999999E-3</v>
      </c>
      <c r="E26" s="24">
        <f t="shared" si="0"/>
        <v>6301401</v>
      </c>
      <c r="F26" s="24">
        <f t="shared" si="1"/>
        <v>1101628</v>
      </c>
      <c r="G26" s="24">
        <f t="shared" si="2"/>
        <v>5199773</v>
      </c>
      <c r="H26" s="22">
        <f t="shared" si="3"/>
        <v>0.82517728993917383</v>
      </c>
      <c r="I26" s="23">
        <f t="shared" si="4"/>
        <v>5.2797478485420955E-3</v>
      </c>
      <c r="J26" s="79"/>
      <c r="K26" s="75"/>
    </row>
    <row r="27" spans="1:11">
      <c r="A27" s="19" t="s">
        <v>54</v>
      </c>
      <c r="B27" s="20" t="s">
        <v>55</v>
      </c>
      <c r="C27" s="29">
        <v>1501.75</v>
      </c>
      <c r="D27" s="38">
        <v>4.2999999999999999E-4</v>
      </c>
      <c r="E27" s="24">
        <f t="shared" si="0"/>
        <v>2447853</v>
      </c>
      <c r="F27" s="24">
        <f t="shared" si="1"/>
        <v>181494</v>
      </c>
      <c r="G27" s="24">
        <f t="shared" si="2"/>
        <v>2266359</v>
      </c>
      <c r="H27" s="22">
        <f t="shared" si="3"/>
        <v>0.92585584183363956</v>
      </c>
      <c r="I27" s="23">
        <f t="shared" si="4"/>
        <v>2.3012166212398144E-3</v>
      </c>
      <c r="J27" s="79"/>
      <c r="K27" s="75"/>
    </row>
    <row r="28" spans="1:11">
      <c r="A28" s="19" t="s">
        <v>56</v>
      </c>
      <c r="B28" s="20" t="s">
        <v>57</v>
      </c>
      <c r="C28" s="29">
        <v>7583.42</v>
      </c>
      <c r="D28" s="38">
        <v>9.1500000000000001E-3</v>
      </c>
      <c r="E28" s="24">
        <f t="shared" si="0"/>
        <v>12360975</v>
      </c>
      <c r="F28" s="24">
        <f t="shared" si="1"/>
        <v>3862029</v>
      </c>
      <c r="G28" s="24">
        <f t="shared" si="2"/>
        <v>8498946</v>
      </c>
      <c r="H28" s="22">
        <f t="shared" si="3"/>
        <v>0.68756275293817837</v>
      </c>
      <c r="I28" s="23">
        <f t="shared" si="4"/>
        <v>8.6296636138491895E-3</v>
      </c>
      <c r="J28" s="79"/>
      <c r="K28" s="75"/>
    </row>
    <row r="29" spans="1:11">
      <c r="A29" s="19" t="s">
        <v>58</v>
      </c>
      <c r="B29" s="20" t="s">
        <v>59</v>
      </c>
      <c r="C29" s="29">
        <v>13779.08</v>
      </c>
      <c r="D29" s="38">
        <v>1.0120000000000001E-2</v>
      </c>
      <c r="E29" s="24">
        <f t="shared" si="0"/>
        <v>22459900</v>
      </c>
      <c r="F29" s="24">
        <f t="shared" si="1"/>
        <v>4271446</v>
      </c>
      <c r="G29" s="24">
        <f t="shared" si="2"/>
        <v>18188454</v>
      </c>
      <c r="H29" s="22">
        <f t="shared" si="3"/>
        <v>0.80981901077030616</v>
      </c>
      <c r="I29" s="23">
        <f t="shared" si="4"/>
        <v>1.8468200606989355E-2</v>
      </c>
      <c r="J29" s="79"/>
      <c r="K29" s="75"/>
    </row>
    <row r="30" spans="1:11">
      <c r="A30" s="19" t="s">
        <v>60</v>
      </c>
      <c r="B30" s="20" t="s">
        <v>61</v>
      </c>
      <c r="C30" s="29">
        <v>1052.47</v>
      </c>
      <c r="D30" s="38">
        <v>4.6999999999999999E-4</v>
      </c>
      <c r="E30" s="24">
        <f t="shared" si="0"/>
        <v>1715526</v>
      </c>
      <c r="F30" s="24">
        <f t="shared" si="1"/>
        <v>198377</v>
      </c>
      <c r="G30" s="24">
        <f t="shared" si="2"/>
        <v>1517149</v>
      </c>
      <c r="H30" s="22">
        <f t="shared" si="3"/>
        <v>0.88436374616298441</v>
      </c>
      <c r="I30" s="23">
        <f t="shared" si="4"/>
        <v>1.5404834343091115E-3</v>
      </c>
      <c r="J30" s="79"/>
      <c r="K30" s="75"/>
    </row>
    <row r="31" spans="1:11">
      <c r="A31" s="19" t="s">
        <v>62</v>
      </c>
      <c r="B31" s="20" t="s">
        <v>63</v>
      </c>
      <c r="C31" s="29">
        <v>4158.55</v>
      </c>
      <c r="D31" s="38">
        <v>2.3800000000000002E-3</v>
      </c>
      <c r="E31" s="24">
        <f t="shared" si="0"/>
        <v>6778437</v>
      </c>
      <c r="F31" s="24">
        <f t="shared" si="1"/>
        <v>1004550</v>
      </c>
      <c r="G31" s="24">
        <f t="shared" si="2"/>
        <v>5773887</v>
      </c>
      <c r="H31" s="22">
        <f t="shared" si="3"/>
        <v>0.85180211898406666</v>
      </c>
      <c r="I31" s="23">
        <f t="shared" si="4"/>
        <v>5.8626919802028232E-3</v>
      </c>
      <c r="J31" s="79"/>
      <c r="K31" s="75"/>
    </row>
    <row r="32" spans="1:11">
      <c r="A32" s="19" t="s">
        <v>64</v>
      </c>
      <c r="B32" s="20" t="s">
        <v>65</v>
      </c>
      <c r="C32" s="29">
        <v>2003.59</v>
      </c>
      <c r="D32" s="38">
        <v>8.5999999999999998E-4</v>
      </c>
      <c r="E32" s="24">
        <f t="shared" si="0"/>
        <v>3265852</v>
      </c>
      <c r="F32" s="24">
        <f t="shared" si="1"/>
        <v>362988</v>
      </c>
      <c r="G32" s="24">
        <f t="shared" si="2"/>
        <v>2902864</v>
      </c>
      <c r="H32" s="22">
        <f t="shared" si="3"/>
        <v>0.88885350591514867</v>
      </c>
      <c r="I32" s="23">
        <f t="shared" si="4"/>
        <v>2.9475113545553433E-3</v>
      </c>
      <c r="J32" s="79"/>
      <c r="K32" s="75"/>
    </row>
    <row r="33" spans="1:11">
      <c r="A33" s="19" t="s">
        <v>66</v>
      </c>
      <c r="B33" s="20" t="s">
        <v>67</v>
      </c>
      <c r="C33" s="29">
        <v>27142.2</v>
      </c>
      <c r="D33" s="38">
        <v>1.966E-2</v>
      </c>
      <c r="E33" s="24">
        <f t="shared" si="0"/>
        <v>44241786</v>
      </c>
      <c r="F33" s="24">
        <f t="shared" si="1"/>
        <v>8298086</v>
      </c>
      <c r="G33" s="24">
        <f t="shared" si="2"/>
        <v>35943700</v>
      </c>
      <c r="H33" s="22">
        <f t="shared" si="3"/>
        <v>0.81243781614060517</v>
      </c>
      <c r="I33" s="23">
        <f t="shared" si="4"/>
        <v>3.6496530280003089E-2</v>
      </c>
      <c r="J33" s="79"/>
      <c r="K33" s="75"/>
    </row>
    <row r="34" spans="1:11">
      <c r="A34" s="19" t="s">
        <v>68</v>
      </c>
      <c r="B34" s="20" t="s">
        <v>69</v>
      </c>
      <c r="C34" s="29">
        <v>2680.96</v>
      </c>
      <c r="D34" s="38">
        <v>2.7399999999999998E-3</v>
      </c>
      <c r="E34" s="24">
        <f t="shared" si="0"/>
        <v>4369965</v>
      </c>
      <c r="F34" s="24">
        <f t="shared" si="1"/>
        <v>1156498</v>
      </c>
      <c r="G34" s="24">
        <f t="shared" si="2"/>
        <v>3213467</v>
      </c>
      <c r="H34" s="22">
        <f t="shared" si="3"/>
        <v>0.73535302914325396</v>
      </c>
      <c r="I34" s="23">
        <f t="shared" si="4"/>
        <v>3.2628915684609736E-3</v>
      </c>
      <c r="J34" s="79"/>
      <c r="K34" s="75"/>
    </row>
    <row r="35" spans="1:11">
      <c r="A35" s="19" t="s">
        <v>70</v>
      </c>
      <c r="B35" s="20" t="s">
        <v>71</v>
      </c>
      <c r="C35" s="29">
        <v>4882.2700000000004</v>
      </c>
      <c r="D35" s="38">
        <v>3.4299999999999999E-3</v>
      </c>
      <c r="E35" s="24">
        <f t="shared" si="0"/>
        <v>7958100</v>
      </c>
      <c r="F35" s="24">
        <f t="shared" si="1"/>
        <v>1447733</v>
      </c>
      <c r="G35" s="24">
        <f t="shared" si="2"/>
        <v>6510367</v>
      </c>
      <c r="H35" s="22">
        <f t="shared" si="3"/>
        <v>0.81808057199582818</v>
      </c>
      <c r="I35" s="23">
        <f t="shared" si="4"/>
        <v>6.6104993740052605E-3</v>
      </c>
      <c r="J35" s="79"/>
      <c r="K35" s="75"/>
    </row>
    <row r="36" spans="1:11">
      <c r="A36" s="19" t="s">
        <v>72</v>
      </c>
      <c r="B36" s="20" t="s">
        <v>73</v>
      </c>
      <c r="C36" s="29">
        <v>3799.95</v>
      </c>
      <c r="D36" s="38">
        <v>5.8399999999999997E-3</v>
      </c>
      <c r="E36" s="24">
        <f t="shared" si="0"/>
        <v>6193919</v>
      </c>
      <c r="F36" s="24">
        <f t="shared" si="1"/>
        <v>2464945</v>
      </c>
      <c r="G36" s="24">
        <f t="shared" si="2"/>
        <v>3728974</v>
      </c>
      <c r="H36" s="22">
        <f t="shared" si="3"/>
        <v>0.6020379020132488</v>
      </c>
      <c r="I36" s="23">
        <f t="shared" si="4"/>
        <v>3.7863272980896302E-3</v>
      </c>
      <c r="J36" s="79"/>
      <c r="K36" s="75"/>
    </row>
    <row r="37" spans="1:11">
      <c r="A37" s="19" t="s">
        <v>74</v>
      </c>
      <c r="B37" s="20" t="s">
        <v>75</v>
      </c>
      <c r="C37" s="29">
        <v>19297.53</v>
      </c>
      <c r="D37" s="38">
        <v>1.7520000000000001E-2</v>
      </c>
      <c r="E37" s="24">
        <f t="shared" si="0"/>
        <v>31454974</v>
      </c>
      <c r="F37" s="24">
        <f t="shared" ref="F37:F68" si="5">ROUND($F$2*$C$90*$F$1*D37,0)</f>
        <v>7394835</v>
      </c>
      <c r="G37" s="24">
        <f t="shared" si="2"/>
        <v>24060139</v>
      </c>
      <c r="H37" s="22">
        <f t="shared" si="3"/>
        <v>0.76490729256364987</v>
      </c>
      <c r="I37" s="23">
        <f t="shared" si="4"/>
        <v>2.4430194764439479E-2</v>
      </c>
      <c r="J37" s="79"/>
      <c r="K37" s="75"/>
    </row>
    <row r="38" spans="1:11">
      <c r="A38" s="19" t="s">
        <v>76</v>
      </c>
      <c r="B38" s="20" t="s">
        <v>77</v>
      </c>
      <c r="C38" s="29">
        <v>1590.3</v>
      </c>
      <c r="D38" s="38">
        <v>7.2000000000000005E-4</v>
      </c>
      <c r="E38" s="24">
        <f t="shared" si="0"/>
        <v>2592189</v>
      </c>
      <c r="F38" s="24">
        <f t="shared" si="5"/>
        <v>303897</v>
      </c>
      <c r="G38" s="24">
        <f t="shared" si="2"/>
        <v>2288292</v>
      </c>
      <c r="H38" s="22">
        <f t="shared" si="3"/>
        <v>0.88276433547090893</v>
      </c>
      <c r="I38" s="23">
        <f t="shared" si="4"/>
        <v>2.3234869606492607E-3</v>
      </c>
      <c r="J38" s="79"/>
      <c r="K38" s="75"/>
    </row>
    <row r="39" spans="1:11">
      <c r="A39" s="19" t="s">
        <v>78</v>
      </c>
      <c r="B39" s="20" t="s">
        <v>79</v>
      </c>
      <c r="C39" s="29">
        <v>4438.05</v>
      </c>
      <c r="D39" s="38">
        <v>2.5100000000000001E-3</v>
      </c>
      <c r="E39" s="24">
        <f t="shared" si="0"/>
        <v>7234022</v>
      </c>
      <c r="F39" s="24">
        <f t="shared" si="5"/>
        <v>1059420</v>
      </c>
      <c r="G39" s="24">
        <f t="shared" si="2"/>
        <v>6174602</v>
      </c>
      <c r="H39" s="22">
        <f t="shared" si="3"/>
        <v>0.85355034861657875</v>
      </c>
      <c r="I39" s="23">
        <f t="shared" si="4"/>
        <v>6.2695701572171936E-3</v>
      </c>
      <c r="J39" s="79"/>
      <c r="K39" s="75"/>
    </row>
    <row r="40" spans="1:11">
      <c r="A40" s="19" t="s">
        <v>80</v>
      </c>
      <c r="B40" s="20" t="s">
        <v>81</v>
      </c>
      <c r="C40" s="29">
        <v>1085.76</v>
      </c>
      <c r="D40" s="38">
        <v>1.06E-3</v>
      </c>
      <c r="E40" s="24">
        <f t="shared" si="0"/>
        <v>1769789</v>
      </c>
      <c r="F40" s="24">
        <f t="shared" si="5"/>
        <v>447404</v>
      </c>
      <c r="G40" s="24">
        <f t="shared" si="2"/>
        <v>1322385</v>
      </c>
      <c r="H40" s="22">
        <f t="shared" si="3"/>
        <v>0.74719924239556246</v>
      </c>
      <c r="I40" s="23">
        <f t="shared" si="4"/>
        <v>1.3427238763488981E-3</v>
      </c>
      <c r="J40" s="79"/>
      <c r="K40" s="75"/>
    </row>
    <row r="41" spans="1:11">
      <c r="A41" s="19" t="s">
        <v>82</v>
      </c>
      <c r="B41" s="20" t="s">
        <v>83</v>
      </c>
      <c r="C41" s="29">
        <v>1858.15</v>
      </c>
      <c r="D41" s="38">
        <v>6.8000000000000005E-4</v>
      </c>
      <c r="E41" s="24">
        <f t="shared" si="0"/>
        <v>3028785</v>
      </c>
      <c r="F41" s="24">
        <f t="shared" si="5"/>
        <v>287014</v>
      </c>
      <c r="G41" s="24">
        <f t="shared" si="2"/>
        <v>2741771</v>
      </c>
      <c r="H41" s="22">
        <f t="shared" si="3"/>
        <v>0.90523790893047873</v>
      </c>
      <c r="I41" s="23">
        <f t="shared" si="4"/>
        <v>2.7839406717264596E-3</v>
      </c>
      <c r="J41" s="79"/>
      <c r="K41" s="75"/>
    </row>
    <row r="42" spans="1:11">
      <c r="A42" s="19" t="s">
        <v>84</v>
      </c>
      <c r="B42" s="20" t="s">
        <v>85</v>
      </c>
      <c r="C42" s="29">
        <v>11847.06</v>
      </c>
      <c r="D42" s="38">
        <v>2.7439999999999999E-2</v>
      </c>
      <c r="E42" s="24">
        <f t="shared" si="0"/>
        <v>19310708</v>
      </c>
      <c r="F42" s="24">
        <f t="shared" si="5"/>
        <v>11581866</v>
      </c>
      <c r="G42" s="24">
        <f t="shared" si="2"/>
        <v>7728842</v>
      </c>
      <c r="H42" s="25">
        <f t="shared" si="3"/>
        <v>0.40023607627436547</v>
      </c>
      <c r="I42" s="23">
        <f t="shared" si="4"/>
        <v>7.8477150677965721E-3</v>
      </c>
      <c r="J42" s="79"/>
      <c r="K42" s="75"/>
    </row>
    <row r="43" spans="1:11">
      <c r="A43" s="19" t="s">
        <v>86</v>
      </c>
      <c r="B43" s="20" t="s">
        <v>87</v>
      </c>
      <c r="C43" s="29">
        <v>86680.58</v>
      </c>
      <c r="D43" s="38">
        <v>9.2600000000000002E-2</v>
      </c>
      <c r="E43" s="24">
        <f t="shared" si="0"/>
        <v>141289345</v>
      </c>
      <c r="F43" s="24">
        <f t="shared" si="5"/>
        <v>39084576</v>
      </c>
      <c r="G43" s="24">
        <f t="shared" si="2"/>
        <v>102204769</v>
      </c>
      <c r="H43" s="22">
        <f t="shared" si="3"/>
        <v>0.72337209150484771</v>
      </c>
      <c r="I43" s="23">
        <f t="shared" si="4"/>
        <v>0.10377672433748393</v>
      </c>
      <c r="J43" s="79"/>
      <c r="K43" s="75"/>
    </row>
    <row r="44" spans="1:11">
      <c r="A44" s="19" t="s">
        <v>88</v>
      </c>
      <c r="B44" s="20" t="s">
        <v>89</v>
      </c>
      <c r="C44" s="29">
        <v>10886.7</v>
      </c>
      <c r="D44" s="38">
        <v>8.8800000000000007E-3</v>
      </c>
      <c r="E44" s="24">
        <f t="shared" si="0"/>
        <v>17745321</v>
      </c>
      <c r="F44" s="24">
        <f t="shared" si="5"/>
        <v>3748067</v>
      </c>
      <c r="G44" s="24">
        <f t="shared" si="2"/>
        <v>13997254</v>
      </c>
      <c r="H44" s="22">
        <f t="shared" si="3"/>
        <v>0.7887856184737374</v>
      </c>
      <c r="I44" s="23">
        <f t="shared" si="4"/>
        <v>1.4212538065026538E-2</v>
      </c>
      <c r="J44" s="79"/>
      <c r="K44" s="75"/>
    </row>
    <row r="45" spans="1:11">
      <c r="A45" s="19" t="s">
        <v>90</v>
      </c>
      <c r="B45" s="20" t="s">
        <v>91</v>
      </c>
      <c r="C45" s="29">
        <v>1408.19</v>
      </c>
      <c r="D45" s="38">
        <v>6.6E-4</v>
      </c>
      <c r="E45" s="24">
        <f t="shared" si="0"/>
        <v>2295350</v>
      </c>
      <c r="F45" s="24">
        <f t="shared" si="5"/>
        <v>278573</v>
      </c>
      <c r="G45" s="24">
        <f t="shared" si="2"/>
        <v>2016777</v>
      </c>
      <c r="H45" s="22">
        <f t="shared" si="3"/>
        <v>0.8786359378743982</v>
      </c>
      <c r="I45" s="23">
        <f t="shared" si="4"/>
        <v>2.0477959377725105E-3</v>
      </c>
      <c r="J45" s="79"/>
      <c r="K45" s="75"/>
    </row>
    <row r="46" spans="1:11">
      <c r="A46" s="19" t="s">
        <v>92</v>
      </c>
      <c r="B46" s="20" t="s">
        <v>93</v>
      </c>
      <c r="C46" s="29">
        <v>1993.3</v>
      </c>
      <c r="D46" s="38">
        <v>3.2499999999999999E-3</v>
      </c>
      <c r="E46" s="24">
        <f t="shared" si="0"/>
        <v>3249079</v>
      </c>
      <c r="F46" s="24">
        <f t="shared" si="5"/>
        <v>1371759</v>
      </c>
      <c r="G46" s="24">
        <f t="shared" si="2"/>
        <v>1877320</v>
      </c>
      <c r="H46" s="22">
        <f t="shared" si="3"/>
        <v>0.57780066289554666</v>
      </c>
      <c r="I46" s="23">
        <f t="shared" si="4"/>
        <v>1.9061940263594287E-3</v>
      </c>
      <c r="J46" s="79"/>
      <c r="K46" s="75"/>
    </row>
    <row r="47" spans="1:11">
      <c r="A47" s="19" t="s">
        <v>94</v>
      </c>
      <c r="B47" s="20" t="s">
        <v>95</v>
      </c>
      <c r="C47" s="29">
        <v>3074.44</v>
      </c>
      <c r="D47" s="38">
        <v>1.7799999999999999E-3</v>
      </c>
      <c r="E47" s="24">
        <f t="shared" si="0"/>
        <v>5011337</v>
      </c>
      <c r="F47" s="24">
        <f t="shared" si="5"/>
        <v>751302</v>
      </c>
      <c r="G47" s="24">
        <f t="shared" si="2"/>
        <v>4260035</v>
      </c>
      <c r="H47" s="22">
        <f t="shared" si="3"/>
        <v>0.85007952967441625</v>
      </c>
      <c r="I47" s="23">
        <f t="shared" si="4"/>
        <v>4.3255562552373004E-3</v>
      </c>
      <c r="J47" s="79"/>
      <c r="K47" s="75"/>
    </row>
    <row r="48" spans="1:11">
      <c r="A48" s="19" t="s">
        <v>96</v>
      </c>
      <c r="B48" s="20" t="s">
        <v>97</v>
      </c>
      <c r="C48" s="29">
        <v>1363.31</v>
      </c>
      <c r="D48" s="38">
        <v>7.6999999999999996E-4</v>
      </c>
      <c r="E48" s="24">
        <f t="shared" si="0"/>
        <v>2222195</v>
      </c>
      <c r="F48" s="24">
        <f t="shared" si="5"/>
        <v>325001</v>
      </c>
      <c r="G48" s="24">
        <f t="shared" si="2"/>
        <v>1897194</v>
      </c>
      <c r="H48" s="22">
        <f t="shared" si="3"/>
        <v>0.85374775841004047</v>
      </c>
      <c r="I48" s="23">
        <f t="shared" si="4"/>
        <v>1.9263736974223628E-3</v>
      </c>
      <c r="J48" s="79"/>
      <c r="K48" s="75"/>
    </row>
    <row r="49" spans="1:11">
      <c r="A49" s="19" t="s">
        <v>98</v>
      </c>
      <c r="B49" s="20" t="s">
        <v>99</v>
      </c>
      <c r="C49" s="29">
        <v>46181.34</v>
      </c>
      <c r="D49" s="38">
        <v>9.3240000000000003E-2</v>
      </c>
      <c r="E49" s="24">
        <f t="shared" si="0"/>
        <v>75275584</v>
      </c>
      <c r="F49" s="24">
        <f t="shared" si="5"/>
        <v>39354707</v>
      </c>
      <c r="G49" s="24">
        <f t="shared" si="2"/>
        <v>35920877</v>
      </c>
      <c r="H49" s="22">
        <f t="shared" si="3"/>
        <v>0.47719160837065044</v>
      </c>
      <c r="I49" s="23">
        <f t="shared" si="4"/>
        <v>3.6473356251993161E-2</v>
      </c>
      <c r="J49" s="79"/>
      <c r="K49" s="75"/>
    </row>
    <row r="50" spans="1:11">
      <c r="A50" s="19" t="s">
        <v>100</v>
      </c>
      <c r="B50" s="20" t="s">
        <v>101</v>
      </c>
      <c r="C50" s="29">
        <v>3884.48</v>
      </c>
      <c r="D50" s="38">
        <v>6.3800000000000003E-3</v>
      </c>
      <c r="E50" s="24">
        <f t="shared" si="0"/>
        <v>6331702</v>
      </c>
      <c r="F50" s="24">
        <f t="shared" si="5"/>
        <v>2692868</v>
      </c>
      <c r="G50" s="24">
        <f t="shared" si="2"/>
        <v>3638834</v>
      </c>
      <c r="H50" s="22">
        <f t="shared" si="3"/>
        <v>0.57470076766089118</v>
      </c>
      <c r="I50" s="23">
        <f t="shared" si="4"/>
        <v>3.69480090432829E-3</v>
      </c>
      <c r="J50" s="79"/>
      <c r="K50" s="75"/>
    </row>
    <row r="51" spans="1:11">
      <c r="A51" s="19" t="s">
        <v>102</v>
      </c>
      <c r="B51" s="20" t="s">
        <v>103</v>
      </c>
      <c r="C51" s="29">
        <v>12666.3</v>
      </c>
      <c r="D51" s="38">
        <v>9.7800000000000005E-3</v>
      </c>
      <c r="E51" s="24">
        <f t="shared" si="0"/>
        <v>20646069</v>
      </c>
      <c r="F51" s="24">
        <f t="shared" si="5"/>
        <v>4127939</v>
      </c>
      <c r="G51" s="24">
        <f t="shared" si="2"/>
        <v>16518130</v>
      </c>
      <c r="H51" s="22">
        <f t="shared" si="3"/>
        <v>0.80006174541022801</v>
      </c>
      <c r="I51" s="23">
        <f t="shared" si="4"/>
        <v>1.6772186272254314E-2</v>
      </c>
      <c r="J51" s="79"/>
      <c r="K51" s="75"/>
    </row>
    <row r="52" spans="1:11">
      <c r="A52" s="19" t="s">
        <v>104</v>
      </c>
      <c r="B52" s="20" t="s">
        <v>105</v>
      </c>
      <c r="C52" s="29">
        <v>14265.96</v>
      </c>
      <c r="D52" s="38">
        <v>1.2460000000000001E-2</v>
      </c>
      <c r="E52" s="24">
        <f t="shared" si="0"/>
        <v>23253515</v>
      </c>
      <c r="F52" s="24">
        <f t="shared" si="5"/>
        <v>5259112</v>
      </c>
      <c r="G52" s="24">
        <f t="shared" si="2"/>
        <v>17994403</v>
      </c>
      <c r="H52" s="22">
        <f t="shared" si="3"/>
        <v>0.77383582654063265</v>
      </c>
      <c r="I52" s="23">
        <f t="shared" si="4"/>
        <v>1.827116501528998E-2</v>
      </c>
      <c r="J52" s="79"/>
      <c r="K52" s="75"/>
    </row>
    <row r="53" spans="1:11">
      <c r="A53" s="19" t="s">
        <v>106</v>
      </c>
      <c r="B53" s="20" t="s">
        <v>107</v>
      </c>
      <c r="C53" s="29">
        <v>7109.91</v>
      </c>
      <c r="D53" s="38">
        <v>4.6100000000000004E-3</v>
      </c>
      <c r="E53" s="24">
        <f t="shared" si="0"/>
        <v>11589153</v>
      </c>
      <c r="F53" s="24">
        <f t="shared" si="5"/>
        <v>1945787</v>
      </c>
      <c r="G53" s="24">
        <f t="shared" si="2"/>
        <v>9643366</v>
      </c>
      <c r="H53" s="22">
        <f t="shared" si="3"/>
        <v>0.83210274297008591</v>
      </c>
      <c r="I53" s="23">
        <f t="shared" si="4"/>
        <v>9.7916853084171161E-3</v>
      </c>
      <c r="J53" s="79"/>
      <c r="K53" s="75"/>
    </row>
    <row r="54" spans="1:11">
      <c r="A54" s="19" t="s">
        <v>108</v>
      </c>
      <c r="B54" s="20" t="s">
        <v>109</v>
      </c>
      <c r="C54" s="29">
        <v>3857.14</v>
      </c>
      <c r="D54" s="38">
        <v>2.4599999999999999E-3</v>
      </c>
      <c r="E54" s="24">
        <f t="shared" si="0"/>
        <v>6287138</v>
      </c>
      <c r="F54" s="24">
        <f t="shared" si="5"/>
        <v>1038316</v>
      </c>
      <c r="G54" s="24">
        <f t="shared" si="2"/>
        <v>5248822</v>
      </c>
      <c r="H54" s="22">
        <f t="shared" si="3"/>
        <v>0.83485076993697294</v>
      </c>
      <c r="I54" s="23">
        <f t="shared" si="4"/>
        <v>5.3295512442332422E-3</v>
      </c>
      <c r="J54" s="79"/>
      <c r="K54" s="75"/>
    </row>
    <row r="55" spans="1:11">
      <c r="A55" s="19" t="s">
        <v>110</v>
      </c>
      <c r="B55" s="20" t="s">
        <v>111</v>
      </c>
      <c r="C55" s="29">
        <v>2981.75</v>
      </c>
      <c r="D55" s="38">
        <v>2.3800000000000002E-3</v>
      </c>
      <c r="E55" s="24">
        <f t="shared" si="0"/>
        <v>4860253</v>
      </c>
      <c r="F55" s="24">
        <f t="shared" si="5"/>
        <v>1004550</v>
      </c>
      <c r="G55" s="24">
        <f t="shared" si="2"/>
        <v>3855703</v>
      </c>
      <c r="H55" s="22">
        <f t="shared" si="3"/>
        <v>0.79331322875578703</v>
      </c>
      <c r="I55" s="23">
        <f t="shared" si="4"/>
        <v>3.9150054471353462E-3</v>
      </c>
      <c r="J55" s="79"/>
      <c r="K55" s="75"/>
    </row>
    <row r="56" spans="1:11">
      <c r="A56" s="19" t="s">
        <v>112</v>
      </c>
      <c r="B56" s="20" t="s">
        <v>113</v>
      </c>
      <c r="C56" s="29">
        <v>27032.74</v>
      </c>
      <c r="D56" s="38">
        <v>1.9189999999999999E-2</v>
      </c>
      <c r="E56" s="24">
        <f t="shared" si="0"/>
        <v>44063366</v>
      </c>
      <c r="F56" s="24">
        <f t="shared" si="5"/>
        <v>8099708</v>
      </c>
      <c r="G56" s="24">
        <f t="shared" si="2"/>
        <v>35963658</v>
      </c>
      <c r="H56" s="22">
        <f t="shared" si="3"/>
        <v>0.81618045248744731</v>
      </c>
      <c r="I56" s="23">
        <f t="shared" si="4"/>
        <v>3.6516795243023821E-2</v>
      </c>
      <c r="J56" s="79"/>
      <c r="K56" s="75"/>
    </row>
    <row r="57" spans="1:11">
      <c r="A57" s="19" t="s">
        <v>114</v>
      </c>
      <c r="B57" s="20" t="s">
        <v>115</v>
      </c>
      <c r="C57" s="29">
        <v>10974.94</v>
      </c>
      <c r="D57" s="38">
        <v>1.1259999999999999E-2</v>
      </c>
      <c r="E57" s="24">
        <f t="shared" si="0"/>
        <v>17889152</v>
      </c>
      <c r="F57" s="24">
        <f t="shared" si="5"/>
        <v>4752617</v>
      </c>
      <c r="G57" s="24">
        <f t="shared" si="2"/>
        <v>13136535</v>
      </c>
      <c r="H57" s="22">
        <f t="shared" si="3"/>
        <v>0.73432966526305998</v>
      </c>
      <c r="I57" s="23">
        <f t="shared" si="4"/>
        <v>1.3338580819498838E-2</v>
      </c>
      <c r="J57" s="79"/>
      <c r="K57" s="75"/>
    </row>
    <row r="58" spans="1:11">
      <c r="A58" s="19" t="s">
        <v>116</v>
      </c>
      <c r="B58" s="20" t="s">
        <v>117</v>
      </c>
      <c r="C58" s="29">
        <v>2476.23</v>
      </c>
      <c r="D58" s="38">
        <v>1.97E-3</v>
      </c>
      <c r="E58" s="24">
        <f t="shared" si="0"/>
        <v>4036255</v>
      </c>
      <c r="F58" s="24">
        <f t="shared" si="5"/>
        <v>831497</v>
      </c>
      <c r="G58" s="24">
        <f t="shared" si="2"/>
        <v>3204758</v>
      </c>
      <c r="H58" s="22">
        <f t="shared" si="3"/>
        <v>0.79399294643177898</v>
      </c>
      <c r="I58" s="23">
        <f t="shared" si="4"/>
        <v>3.2540486201220837E-3</v>
      </c>
      <c r="J58" s="79"/>
      <c r="K58" s="75"/>
    </row>
    <row r="59" spans="1:11">
      <c r="A59" s="19" t="s">
        <v>118</v>
      </c>
      <c r="B59" s="20" t="s">
        <v>119</v>
      </c>
      <c r="C59" s="29">
        <v>4079.64</v>
      </c>
      <c r="D59" s="38">
        <v>1.48E-3</v>
      </c>
      <c r="E59" s="24">
        <f t="shared" si="0"/>
        <v>6649813</v>
      </c>
      <c r="F59" s="24">
        <f t="shared" si="5"/>
        <v>624678</v>
      </c>
      <c r="G59" s="24">
        <f t="shared" si="2"/>
        <v>6025135</v>
      </c>
      <c r="H59" s="22">
        <f t="shared" si="3"/>
        <v>0.90606081704853958</v>
      </c>
      <c r="I59" s="23">
        <f t="shared" si="4"/>
        <v>6.1178042874997958E-3</v>
      </c>
      <c r="J59" s="79"/>
      <c r="K59" s="75"/>
    </row>
    <row r="60" spans="1:11">
      <c r="A60" s="19" t="s">
        <v>120</v>
      </c>
      <c r="B60" s="20" t="s">
        <v>121</v>
      </c>
      <c r="C60" s="29">
        <v>20552.419999999998</v>
      </c>
      <c r="D60" s="38">
        <v>1.9720000000000001E-2</v>
      </c>
      <c r="E60" s="24">
        <f t="shared" si="0"/>
        <v>33500445</v>
      </c>
      <c r="F60" s="24">
        <f t="shared" si="5"/>
        <v>8323411</v>
      </c>
      <c r="G60" s="24">
        <f t="shared" si="2"/>
        <v>25177034</v>
      </c>
      <c r="H60" s="22">
        <f t="shared" si="3"/>
        <v>0.75154327054461512</v>
      </c>
      <c r="I60" s="23">
        <f t="shared" si="4"/>
        <v>2.556426811212166E-2</v>
      </c>
      <c r="J60" s="79"/>
      <c r="K60" s="75"/>
    </row>
    <row r="61" spans="1:11">
      <c r="A61" s="19" t="s">
        <v>122</v>
      </c>
      <c r="B61" s="20" t="s">
        <v>123</v>
      </c>
      <c r="C61" s="29">
        <v>1020.68</v>
      </c>
      <c r="D61" s="38">
        <v>2.5100000000000001E-3</v>
      </c>
      <c r="E61" s="24">
        <f t="shared" si="0"/>
        <v>1663708</v>
      </c>
      <c r="F61" s="24">
        <f t="shared" si="5"/>
        <v>1059420</v>
      </c>
      <c r="G61" s="24">
        <f t="shared" si="2"/>
        <v>604288</v>
      </c>
      <c r="H61" s="25">
        <f t="shared" si="3"/>
        <v>0.36321758385485914</v>
      </c>
      <c r="I61" s="23">
        <f t="shared" si="4"/>
        <v>6.1358222135847191E-4</v>
      </c>
      <c r="J61" s="79">
        <f>(E61*0.4)-G61</f>
        <v>61195.20000000007</v>
      </c>
      <c r="K61" s="75">
        <f>+C61*100</f>
        <v>102068</v>
      </c>
    </row>
    <row r="62" spans="1:11">
      <c r="A62" s="19" t="s">
        <v>124</v>
      </c>
      <c r="B62" s="20" t="s">
        <v>125</v>
      </c>
      <c r="C62" s="29">
        <v>3469.47</v>
      </c>
      <c r="D62" s="38">
        <v>1.92E-3</v>
      </c>
      <c r="E62" s="24">
        <f t="shared" si="0"/>
        <v>5655236</v>
      </c>
      <c r="F62" s="24">
        <f t="shared" si="5"/>
        <v>810393</v>
      </c>
      <c r="G62" s="24">
        <f t="shared" si="2"/>
        <v>4844843</v>
      </c>
      <c r="H62" s="22">
        <f t="shared" si="3"/>
        <v>0.85670041002709696</v>
      </c>
      <c r="I62" s="23">
        <f t="shared" si="4"/>
        <v>4.9193588654301316E-3</v>
      </c>
      <c r="J62" s="79"/>
      <c r="K62" s="75"/>
    </row>
    <row r="63" spans="1:11">
      <c r="A63" s="19" t="s">
        <v>126</v>
      </c>
      <c r="B63" s="20" t="s">
        <v>127</v>
      </c>
      <c r="C63" s="29">
        <v>2263.13</v>
      </c>
      <c r="D63" s="38">
        <v>1.2700000000000001E-3</v>
      </c>
      <c r="E63" s="24">
        <f t="shared" si="0"/>
        <v>3688902</v>
      </c>
      <c r="F63" s="24">
        <f t="shared" si="5"/>
        <v>536041</v>
      </c>
      <c r="G63" s="24">
        <f t="shared" si="2"/>
        <v>3152861</v>
      </c>
      <c r="H63" s="22">
        <f t="shared" si="3"/>
        <v>0.85468819719255218</v>
      </c>
      <c r="I63" s="23">
        <f t="shared" si="4"/>
        <v>3.2013534209093895E-3</v>
      </c>
      <c r="J63" s="79"/>
      <c r="K63" s="75"/>
    </row>
    <row r="64" spans="1:11">
      <c r="A64" s="19">
        <v>3407</v>
      </c>
      <c r="B64" s="20" t="s">
        <v>128</v>
      </c>
      <c r="C64" s="29">
        <v>885.75</v>
      </c>
      <c r="D64" s="38">
        <v>5.5000000000000003E-4</v>
      </c>
      <c r="E64" s="24">
        <f t="shared" si="0"/>
        <v>1443773</v>
      </c>
      <c r="F64" s="24">
        <f t="shared" si="5"/>
        <v>232144</v>
      </c>
      <c r="G64" s="24">
        <f t="shared" si="2"/>
        <v>1211629</v>
      </c>
      <c r="H64" s="22">
        <f t="shared" si="3"/>
        <v>0.83921018054777308</v>
      </c>
      <c r="I64" s="23">
        <f t="shared" si="4"/>
        <v>1.2302643992307377E-3</v>
      </c>
      <c r="J64" s="79"/>
      <c r="K64" s="75"/>
    </row>
    <row r="65" spans="1:11">
      <c r="A65" s="19" t="s">
        <v>129</v>
      </c>
      <c r="B65" s="20" t="s">
        <v>130</v>
      </c>
      <c r="C65" s="29">
        <v>5533.61</v>
      </c>
      <c r="D65" s="38">
        <v>3.6099999999999999E-3</v>
      </c>
      <c r="E65" s="24">
        <f t="shared" si="0"/>
        <v>9019784</v>
      </c>
      <c r="F65" s="24">
        <f t="shared" si="5"/>
        <v>1523708</v>
      </c>
      <c r="G65" s="24">
        <f t="shared" si="2"/>
        <v>7496076</v>
      </c>
      <c r="H65" s="22">
        <f t="shared" si="3"/>
        <v>0.83107045578918515</v>
      </c>
      <c r="I65" s="23">
        <f t="shared" si="4"/>
        <v>7.6113690219761585E-3</v>
      </c>
      <c r="J65" s="79"/>
      <c r="K65" s="75"/>
    </row>
    <row r="66" spans="1:11">
      <c r="A66" s="19" t="s">
        <v>131</v>
      </c>
      <c r="B66" s="20" t="s">
        <v>132</v>
      </c>
      <c r="C66" s="29">
        <v>7156.39</v>
      </c>
      <c r="D66" s="38">
        <v>5.7600000000000004E-3</v>
      </c>
      <c r="E66" s="24">
        <f t="shared" si="0"/>
        <v>11664916</v>
      </c>
      <c r="F66" s="24">
        <f t="shared" si="5"/>
        <v>2431179</v>
      </c>
      <c r="G66" s="24">
        <f t="shared" si="2"/>
        <v>9233737</v>
      </c>
      <c r="H66" s="22">
        <f t="shared" si="3"/>
        <v>0.79158195395491915</v>
      </c>
      <c r="I66" s="23">
        <f t="shared" si="4"/>
        <v>9.3757560300716091E-3</v>
      </c>
      <c r="J66" s="79"/>
      <c r="K66" s="75"/>
    </row>
    <row r="67" spans="1:11">
      <c r="A67" s="19" t="s">
        <v>133</v>
      </c>
      <c r="B67" s="20" t="s">
        <v>134</v>
      </c>
      <c r="C67" s="29">
        <v>13149.25</v>
      </c>
      <c r="D67" s="38">
        <v>2.4680000000000001E-2</v>
      </c>
      <c r="E67" s="24">
        <f t="shared" si="0"/>
        <v>21433278</v>
      </c>
      <c r="F67" s="24">
        <f t="shared" si="5"/>
        <v>10416926</v>
      </c>
      <c r="G67" s="24">
        <f t="shared" si="2"/>
        <v>11016352</v>
      </c>
      <c r="H67" s="22">
        <f t="shared" si="3"/>
        <v>0.51398353532296837</v>
      </c>
      <c r="I67" s="23">
        <f t="shared" si="4"/>
        <v>1.1185788450915531E-2</v>
      </c>
      <c r="J67" s="79"/>
      <c r="K67" s="75"/>
    </row>
    <row r="68" spans="1:11">
      <c r="A68" s="19" t="s">
        <v>135</v>
      </c>
      <c r="B68" s="20" t="s">
        <v>136</v>
      </c>
      <c r="C68" s="29">
        <v>3750.09</v>
      </c>
      <c r="D68" s="38">
        <v>2.7399999999999998E-3</v>
      </c>
      <c r="E68" s="24">
        <f t="shared" si="0"/>
        <v>6112647</v>
      </c>
      <c r="F68" s="24">
        <f t="shared" si="5"/>
        <v>1156498</v>
      </c>
      <c r="G68" s="24">
        <f t="shared" si="2"/>
        <v>4956149</v>
      </c>
      <c r="H68" s="22">
        <f t="shared" si="3"/>
        <v>0.81080242323824692</v>
      </c>
      <c r="I68" s="23">
        <f t="shared" si="4"/>
        <v>5.0323768017957815E-3</v>
      </c>
      <c r="J68" s="79"/>
      <c r="K68" s="75"/>
    </row>
    <row r="69" spans="1:11">
      <c r="A69" s="19" t="s">
        <v>137</v>
      </c>
      <c r="B69" s="20" t="s">
        <v>138</v>
      </c>
      <c r="C69" s="29">
        <v>4830.38</v>
      </c>
      <c r="D69" s="38">
        <v>2.9299999999999999E-3</v>
      </c>
      <c r="E69" s="24">
        <f t="shared" ref="E69:E89" si="6">ROUND(C69*$E$1,0)</f>
        <v>7873519</v>
      </c>
      <c r="F69" s="24">
        <f t="shared" ref="F69:F89" si="7">ROUND($F$2*$C$90*$F$1*D69,0)</f>
        <v>1236693</v>
      </c>
      <c r="G69" s="24">
        <f t="shared" ref="G69:G89" si="8">E69-F69</f>
        <v>6636826</v>
      </c>
      <c r="H69" s="22">
        <f t="shared" ref="H69:H90" si="9">G69/E69</f>
        <v>0.8429300799299525</v>
      </c>
      <c r="I69" s="23">
        <f t="shared" ref="I69:I89" si="10">G69/$G$90</f>
        <v>6.7389033703294816E-3</v>
      </c>
      <c r="J69" s="79"/>
      <c r="K69" s="75"/>
    </row>
    <row r="70" spans="1:11">
      <c r="A70" s="19" t="s">
        <v>139</v>
      </c>
      <c r="B70" s="20" t="s">
        <v>140</v>
      </c>
      <c r="C70" s="29">
        <v>8076.34</v>
      </c>
      <c r="D70" s="38">
        <v>7.6400000000000001E-3</v>
      </c>
      <c r="E70" s="24">
        <f t="shared" si="6"/>
        <v>13164434</v>
      </c>
      <c r="F70" s="24">
        <f t="shared" si="7"/>
        <v>3224689</v>
      </c>
      <c r="G70" s="24">
        <f t="shared" si="8"/>
        <v>9939745</v>
      </c>
      <c r="H70" s="22">
        <f t="shared" si="9"/>
        <v>0.75504537452958476</v>
      </c>
      <c r="I70" s="23">
        <f t="shared" si="10"/>
        <v>1.0092622750802208E-2</v>
      </c>
      <c r="J70" s="79"/>
      <c r="K70" s="75"/>
    </row>
    <row r="71" spans="1:11">
      <c r="A71" s="19" t="s">
        <v>141</v>
      </c>
      <c r="B71" s="20" t="s">
        <v>142</v>
      </c>
      <c r="C71" s="29">
        <v>20006.39</v>
      </c>
      <c r="D71" s="38">
        <v>2.0230000000000001E-2</v>
      </c>
      <c r="E71" s="24">
        <f t="shared" si="6"/>
        <v>32610416</v>
      </c>
      <c r="F71" s="24">
        <f t="shared" si="7"/>
        <v>8538671</v>
      </c>
      <c r="G71" s="24">
        <f t="shared" si="8"/>
        <v>24071745</v>
      </c>
      <c r="H71" s="22">
        <f t="shared" si="9"/>
        <v>0.73816123658158794</v>
      </c>
      <c r="I71" s="23">
        <f t="shared" si="10"/>
        <v>2.4441979269941964E-2</v>
      </c>
      <c r="J71" s="79"/>
      <c r="K71" s="75"/>
    </row>
    <row r="72" spans="1:11">
      <c r="A72" s="19" t="s">
        <v>143</v>
      </c>
      <c r="B72" s="20" t="s">
        <v>144</v>
      </c>
      <c r="C72" s="29">
        <v>29426.74</v>
      </c>
      <c r="D72" s="38">
        <v>3.6080000000000001E-2</v>
      </c>
      <c r="E72" s="24">
        <f t="shared" si="6"/>
        <v>47965586</v>
      </c>
      <c r="F72" s="24">
        <f t="shared" si="7"/>
        <v>15228634</v>
      </c>
      <c r="G72" s="24">
        <f t="shared" si="8"/>
        <v>32736952</v>
      </c>
      <c r="H72" s="22">
        <f t="shared" si="9"/>
        <v>0.68250916396601513</v>
      </c>
      <c r="I72" s="23">
        <f t="shared" si="10"/>
        <v>3.3240461052785546E-2</v>
      </c>
      <c r="J72" s="79"/>
      <c r="K72" s="75"/>
    </row>
    <row r="73" spans="1:11">
      <c r="A73" s="19" t="s">
        <v>145</v>
      </c>
      <c r="B73" s="20" t="s">
        <v>146</v>
      </c>
      <c r="C73" s="29">
        <v>30167.68</v>
      </c>
      <c r="D73" s="38">
        <v>2.1690000000000001E-2</v>
      </c>
      <c r="E73" s="24">
        <f t="shared" si="6"/>
        <v>49173318</v>
      </c>
      <c r="F73" s="24">
        <f t="shared" si="7"/>
        <v>9154908</v>
      </c>
      <c r="G73" s="24">
        <f t="shared" si="8"/>
        <v>40018410</v>
      </c>
      <c r="H73" s="22">
        <f t="shared" si="9"/>
        <v>0.81382366754262947</v>
      </c>
      <c r="I73" s="23">
        <f t="shared" si="10"/>
        <v>4.0633911153347552E-2</v>
      </c>
      <c r="J73" s="79"/>
      <c r="K73" s="75"/>
    </row>
    <row r="74" spans="1:11">
      <c r="A74" s="19" t="s">
        <v>147</v>
      </c>
      <c r="B74" s="20" t="s">
        <v>148</v>
      </c>
      <c r="C74" s="29">
        <v>2583.6999999999998</v>
      </c>
      <c r="D74" s="38">
        <v>2.5799999999999998E-3</v>
      </c>
      <c r="E74" s="24">
        <f t="shared" si="6"/>
        <v>4211431</v>
      </c>
      <c r="F74" s="24">
        <f t="shared" si="7"/>
        <v>1088965</v>
      </c>
      <c r="G74" s="24">
        <f t="shared" si="8"/>
        <v>3122466</v>
      </c>
      <c r="H74" s="22">
        <f t="shared" si="9"/>
        <v>0.74142637027651648</v>
      </c>
      <c r="I74" s="23">
        <f t="shared" si="10"/>
        <v>3.1704909321321993E-3</v>
      </c>
      <c r="J74" s="79"/>
      <c r="K74" s="75"/>
    </row>
    <row r="75" spans="1:11">
      <c r="A75" s="19" t="s">
        <v>149</v>
      </c>
      <c r="B75" s="20" t="s">
        <v>150</v>
      </c>
      <c r="C75" s="29">
        <v>6093.55</v>
      </c>
      <c r="D75" s="38">
        <v>4.2100000000000002E-3</v>
      </c>
      <c r="E75" s="24">
        <f t="shared" si="6"/>
        <v>9932487</v>
      </c>
      <c r="F75" s="24">
        <f t="shared" si="7"/>
        <v>1776955</v>
      </c>
      <c r="G75" s="24">
        <f t="shared" si="8"/>
        <v>8155532</v>
      </c>
      <c r="H75" s="22">
        <f t="shared" si="9"/>
        <v>0.82109666994781871</v>
      </c>
      <c r="I75" s="23">
        <f t="shared" si="10"/>
        <v>8.2809677519992148E-3</v>
      </c>
      <c r="J75" s="79"/>
      <c r="K75" s="75"/>
    </row>
    <row r="76" spans="1:11">
      <c r="A76" s="19" t="s">
        <v>151</v>
      </c>
      <c r="B76" s="20" t="s">
        <v>152</v>
      </c>
      <c r="C76" s="29">
        <v>11828.37</v>
      </c>
      <c r="D76" s="38">
        <v>7.5900000000000004E-3</v>
      </c>
      <c r="E76" s="24">
        <f t="shared" si="6"/>
        <v>19280243</v>
      </c>
      <c r="F76" s="24">
        <f t="shared" si="7"/>
        <v>3203585</v>
      </c>
      <c r="G76" s="24">
        <f t="shared" si="8"/>
        <v>16076658</v>
      </c>
      <c r="H76" s="22">
        <f t="shared" si="9"/>
        <v>0.8338410465054823</v>
      </c>
      <c r="I76" s="23">
        <f t="shared" si="10"/>
        <v>1.6323924234240044E-2</v>
      </c>
      <c r="J76" s="79"/>
      <c r="K76" s="75"/>
    </row>
    <row r="77" spans="1:11">
      <c r="A77" s="19" t="s">
        <v>153</v>
      </c>
      <c r="B77" s="20" t="s">
        <v>154</v>
      </c>
      <c r="C77" s="29">
        <v>3690.69</v>
      </c>
      <c r="D77" s="38">
        <v>2.8500000000000001E-3</v>
      </c>
      <c r="E77" s="24">
        <f t="shared" si="6"/>
        <v>6015825</v>
      </c>
      <c r="F77" s="24">
        <f t="shared" si="7"/>
        <v>1202927</v>
      </c>
      <c r="G77" s="24">
        <f t="shared" si="8"/>
        <v>4812898</v>
      </c>
      <c r="H77" s="22">
        <f t="shared" si="9"/>
        <v>0.80003956232104489</v>
      </c>
      <c r="I77" s="23">
        <f t="shared" si="10"/>
        <v>4.8869225369554698E-3</v>
      </c>
      <c r="J77" s="79"/>
      <c r="K77" s="75"/>
    </row>
    <row r="78" spans="1:11">
      <c r="A78" s="19" t="s">
        <v>155</v>
      </c>
      <c r="B78" s="20" t="s">
        <v>156</v>
      </c>
      <c r="C78" s="29">
        <v>3634.81</v>
      </c>
      <c r="D78" s="38">
        <v>2.0400000000000001E-3</v>
      </c>
      <c r="E78" s="24">
        <f t="shared" si="6"/>
        <v>5924740</v>
      </c>
      <c r="F78" s="24">
        <f t="shared" si="7"/>
        <v>861042</v>
      </c>
      <c r="G78" s="24">
        <f t="shared" si="8"/>
        <v>5063698</v>
      </c>
      <c r="H78" s="22">
        <f t="shared" si="9"/>
        <v>0.85467007834942965</v>
      </c>
      <c r="I78" s="23">
        <f t="shared" si="10"/>
        <v>5.1415799538108509E-3</v>
      </c>
      <c r="J78" s="79"/>
      <c r="K78" s="75"/>
    </row>
    <row r="79" spans="1:11">
      <c r="A79" s="19" t="s">
        <v>157</v>
      </c>
      <c r="B79" s="20" t="s">
        <v>158</v>
      </c>
      <c r="C79" s="29">
        <v>9270.9599999999991</v>
      </c>
      <c r="D79" s="38">
        <v>9.8300000000000002E-3</v>
      </c>
      <c r="E79" s="24">
        <f t="shared" si="6"/>
        <v>15111665</v>
      </c>
      <c r="F79" s="24">
        <f t="shared" si="7"/>
        <v>4149043</v>
      </c>
      <c r="G79" s="24">
        <f t="shared" si="8"/>
        <v>10962622</v>
      </c>
      <c r="H79" s="22">
        <f t="shared" si="9"/>
        <v>0.72544104173828627</v>
      </c>
      <c r="I79" s="23">
        <f t="shared" si="10"/>
        <v>1.1131232059338022E-2</v>
      </c>
      <c r="J79" s="79"/>
      <c r="K79" s="75"/>
    </row>
    <row r="80" spans="1:11">
      <c r="A80" s="19" t="s">
        <v>159</v>
      </c>
      <c r="B80" s="20" t="s">
        <v>160</v>
      </c>
      <c r="C80" s="29">
        <v>12585.55</v>
      </c>
      <c r="D80" s="38">
        <v>1.187E-2</v>
      </c>
      <c r="E80" s="24">
        <f t="shared" si="6"/>
        <v>20514447</v>
      </c>
      <c r="F80" s="24">
        <f t="shared" si="7"/>
        <v>5010085</v>
      </c>
      <c r="G80" s="24">
        <f t="shared" si="8"/>
        <v>15504362</v>
      </c>
      <c r="H80" s="22">
        <f t="shared" si="9"/>
        <v>0.75577772093978457</v>
      </c>
      <c r="I80" s="23">
        <f t="shared" si="10"/>
        <v>1.5742826064237384E-2</v>
      </c>
      <c r="J80" s="79"/>
      <c r="K80" s="75"/>
    </row>
    <row r="81" spans="1:11">
      <c r="A81" s="19" t="s">
        <v>161</v>
      </c>
      <c r="B81" s="20" t="s">
        <v>162</v>
      </c>
      <c r="C81" s="29">
        <v>9069.3799999999992</v>
      </c>
      <c r="D81" s="38">
        <v>9.3299999999999998E-3</v>
      </c>
      <c r="E81" s="24">
        <f t="shared" si="6"/>
        <v>14783089</v>
      </c>
      <c r="F81" s="24">
        <f t="shared" si="7"/>
        <v>3938003</v>
      </c>
      <c r="G81" s="24">
        <f t="shared" si="8"/>
        <v>10845086</v>
      </c>
      <c r="H81" s="22">
        <f t="shared" si="9"/>
        <v>0.73361433459542857</v>
      </c>
      <c r="I81" s="23">
        <f t="shared" si="10"/>
        <v>1.1011888302768986E-2</v>
      </c>
      <c r="J81" s="79"/>
      <c r="K81" s="75"/>
    </row>
    <row r="82" spans="1:11">
      <c r="A82" s="19" t="s">
        <v>163</v>
      </c>
      <c r="B82" s="20" t="s">
        <v>164</v>
      </c>
      <c r="C82" s="29">
        <v>10511.28</v>
      </c>
      <c r="D82" s="38">
        <v>7.2100000000000003E-3</v>
      </c>
      <c r="E82" s="24">
        <f t="shared" si="6"/>
        <v>17133386</v>
      </c>
      <c r="F82" s="24">
        <f t="shared" si="7"/>
        <v>3043194</v>
      </c>
      <c r="G82" s="24">
        <f t="shared" si="8"/>
        <v>14090192</v>
      </c>
      <c r="H82" s="22">
        <f t="shared" si="9"/>
        <v>0.82238221913636922</v>
      </c>
      <c r="I82" s="23">
        <f t="shared" si="10"/>
        <v>1.4306905493286927E-2</v>
      </c>
      <c r="J82" s="79"/>
      <c r="K82" s="75"/>
    </row>
    <row r="83" spans="1:11">
      <c r="A83" s="19" t="s">
        <v>165</v>
      </c>
      <c r="B83" s="20" t="s">
        <v>166</v>
      </c>
      <c r="C83" s="29">
        <v>10231.4</v>
      </c>
      <c r="D83" s="38">
        <v>7.1999999999999998E-3</v>
      </c>
      <c r="E83" s="24">
        <f t="shared" si="6"/>
        <v>16677182</v>
      </c>
      <c r="F83" s="24">
        <f t="shared" si="7"/>
        <v>3038973</v>
      </c>
      <c r="G83" s="24">
        <f t="shared" si="8"/>
        <v>13638209</v>
      </c>
      <c r="H83" s="22">
        <f t="shared" si="9"/>
        <v>0.8177765883948499</v>
      </c>
      <c r="I83" s="23">
        <f t="shared" si="10"/>
        <v>1.38479707913629E-2</v>
      </c>
      <c r="J83" s="79"/>
      <c r="K83" s="75"/>
    </row>
    <row r="84" spans="1:11">
      <c r="A84" s="19" t="s">
        <v>167</v>
      </c>
      <c r="B84" s="20" t="s">
        <v>168</v>
      </c>
      <c r="C84" s="29">
        <v>5583.79</v>
      </c>
      <c r="D84" s="38">
        <v>4.1900000000000001E-3</v>
      </c>
      <c r="E84" s="24">
        <f t="shared" si="6"/>
        <v>9101578</v>
      </c>
      <c r="F84" s="24">
        <f t="shared" si="7"/>
        <v>1768514</v>
      </c>
      <c r="G84" s="24">
        <f t="shared" si="8"/>
        <v>7333064</v>
      </c>
      <c r="H84" s="22">
        <f t="shared" si="9"/>
        <v>0.80569149657345129</v>
      </c>
      <c r="I84" s="23">
        <f t="shared" si="10"/>
        <v>7.44584982406376E-3</v>
      </c>
      <c r="J84" s="79"/>
      <c r="K84" s="75"/>
    </row>
    <row r="85" spans="1:11">
      <c r="A85" s="19" t="s">
        <v>169</v>
      </c>
      <c r="B85" s="20" t="s">
        <v>170</v>
      </c>
      <c r="C85" s="29">
        <v>6494.06</v>
      </c>
      <c r="D85" s="38">
        <v>5.0699999999999999E-3</v>
      </c>
      <c r="E85" s="24">
        <f t="shared" si="6"/>
        <v>10585318</v>
      </c>
      <c r="F85" s="24">
        <f t="shared" si="7"/>
        <v>2139944</v>
      </c>
      <c r="G85" s="24">
        <f t="shared" si="8"/>
        <v>8445374</v>
      </c>
      <c r="H85" s="22">
        <f t="shared" si="9"/>
        <v>0.79783847778592953</v>
      </c>
      <c r="I85" s="23">
        <f t="shared" si="10"/>
        <v>8.5752676523827773E-3</v>
      </c>
      <c r="J85" s="79"/>
      <c r="K85" s="75"/>
    </row>
    <row r="86" spans="1:11">
      <c r="A86" s="19" t="s">
        <v>171</v>
      </c>
      <c r="B86" s="20" t="s">
        <v>172</v>
      </c>
      <c r="C86" s="29">
        <v>6322.68</v>
      </c>
      <c r="D86" s="38">
        <v>4.1099999999999999E-3</v>
      </c>
      <c r="E86" s="24">
        <f t="shared" si="6"/>
        <v>10305968</v>
      </c>
      <c r="F86" s="24">
        <f t="shared" si="7"/>
        <v>1734747</v>
      </c>
      <c r="G86" s="24">
        <f t="shared" si="8"/>
        <v>8571221</v>
      </c>
      <c r="H86" s="22">
        <f t="shared" si="9"/>
        <v>0.83167549132696705</v>
      </c>
      <c r="I86" s="23">
        <f t="shared" si="10"/>
        <v>8.7030502358716091E-3</v>
      </c>
      <c r="J86" s="79"/>
      <c r="K86" s="75"/>
    </row>
    <row r="87" spans="1:11">
      <c r="A87" s="19" t="s">
        <v>173</v>
      </c>
      <c r="B87" s="20" t="s">
        <v>174</v>
      </c>
      <c r="C87" s="29">
        <v>7700.03</v>
      </c>
      <c r="D87" s="38">
        <v>1.2659999999999999E-2</v>
      </c>
      <c r="E87" s="24">
        <f t="shared" si="6"/>
        <v>12551049</v>
      </c>
      <c r="F87" s="24">
        <f t="shared" si="7"/>
        <v>5343528</v>
      </c>
      <c r="G87" s="24">
        <f t="shared" si="8"/>
        <v>7207521</v>
      </c>
      <c r="H87" s="22">
        <f t="shared" si="9"/>
        <v>0.57425646254747309</v>
      </c>
      <c r="I87" s="23">
        <f t="shared" si="10"/>
        <v>7.3183759162317218E-3</v>
      </c>
      <c r="J87" s="79"/>
      <c r="K87" s="75"/>
    </row>
    <row r="88" spans="1:11">
      <c r="A88" s="19" t="s">
        <v>175</v>
      </c>
      <c r="B88" s="20" t="s">
        <v>176</v>
      </c>
      <c r="C88" s="29">
        <v>21661.41</v>
      </c>
      <c r="D88" s="38">
        <v>1.8929999999999999E-2</v>
      </c>
      <c r="E88" s="24">
        <f t="shared" si="6"/>
        <v>35308098</v>
      </c>
      <c r="F88" s="24">
        <f t="shared" si="7"/>
        <v>7989968</v>
      </c>
      <c r="G88" s="24">
        <f t="shared" si="8"/>
        <v>27318130</v>
      </c>
      <c r="H88" s="22">
        <f t="shared" si="9"/>
        <v>0.77370721017031274</v>
      </c>
      <c r="I88" s="23">
        <f t="shared" si="10"/>
        <v>2.7738295132055432E-2</v>
      </c>
      <c r="J88" s="79"/>
      <c r="K88" s="75"/>
    </row>
    <row r="89" spans="1:11">
      <c r="A89" s="19" t="s">
        <v>177</v>
      </c>
      <c r="B89" s="20" t="s">
        <v>178</v>
      </c>
      <c r="C89" s="29">
        <v>12070.4</v>
      </c>
      <c r="D89" s="38">
        <v>1.1650000000000001E-2</v>
      </c>
      <c r="E89" s="24">
        <f t="shared" si="6"/>
        <v>19674752</v>
      </c>
      <c r="F89" s="24">
        <f t="shared" si="7"/>
        <v>4917228</v>
      </c>
      <c r="G89" s="24">
        <f t="shared" si="8"/>
        <v>14757524</v>
      </c>
      <c r="H89" s="22">
        <f t="shared" si="9"/>
        <v>0.75007420678034464</v>
      </c>
      <c r="I89" s="23">
        <f t="shared" si="10"/>
        <v>1.4984501359734037E-2</v>
      </c>
      <c r="J89" s="79"/>
      <c r="K89" s="75"/>
    </row>
    <row r="90" spans="1:11">
      <c r="A90" s="26"/>
      <c r="B90" s="27" t="s">
        <v>179</v>
      </c>
      <c r="C90" s="21">
        <f>SUM(C5:C89)</f>
        <v>863148.5700000003</v>
      </c>
      <c r="D90" s="84">
        <f>SUM(D5:D89)</f>
        <v>1.0000000000000004</v>
      </c>
      <c r="E90" s="24">
        <f>SUM(E5:E89)</f>
        <v>1406932174</v>
      </c>
      <c r="F90" s="24">
        <f>SUM(F5:F89)</f>
        <v>422079649</v>
      </c>
      <c r="G90" s="24">
        <f>SUM(G5:G89)</f>
        <v>984852525</v>
      </c>
      <c r="H90" s="22">
        <f t="shared" si="9"/>
        <v>0.70000000227445225</v>
      </c>
      <c r="I90" s="23">
        <f>SUM(I5:I89)</f>
        <v>0.99999999999999978</v>
      </c>
      <c r="J90" s="24">
        <f>SUM(J5:J89)</f>
        <v>21535230.400000002</v>
      </c>
      <c r="K90" s="24">
        <f>SUM(K5:K89)</f>
        <v>7473066</v>
      </c>
    </row>
  </sheetData>
  <phoneticPr fontId="4" type="noConversion"/>
  <pageMargins left="0.75" right="0.75" top="1" bottom="1" header="0.5" footer="0.5"/>
  <pageSetup scale="85" orientation="portrait" r:id="rId1"/>
  <headerFooter alignWithMargins="0">
    <oddHeader>&amp;CEFA PROJECTION USING TIER I, II, III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90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/>
  <cols>
    <col min="2" max="2" width="18.140625" customWidth="1"/>
    <col min="4" max="4" width="10.7109375" bestFit="1" customWidth="1"/>
    <col min="5" max="5" width="14.42578125" customWidth="1"/>
    <col min="6" max="6" width="14.85546875" customWidth="1"/>
    <col min="7" max="7" width="15.5703125" customWidth="1"/>
  </cols>
  <sheetData>
    <row r="1" spans="1:9">
      <c r="A1" s="1"/>
      <c r="B1" s="1"/>
      <c r="C1" s="3"/>
      <c r="D1" s="4"/>
      <c r="E1" s="5">
        <v>1630</v>
      </c>
      <c r="F1" s="5">
        <v>1630</v>
      </c>
      <c r="G1" s="1"/>
      <c r="H1" s="1"/>
      <c r="I1" s="1"/>
    </row>
    <row r="2" spans="1:9">
      <c r="B2" s="1"/>
      <c r="C2" s="2"/>
      <c r="D2" s="4"/>
      <c r="E2" s="5"/>
      <c r="F2" s="7">
        <v>0.3</v>
      </c>
      <c r="G2" s="1"/>
      <c r="H2" s="1"/>
      <c r="I2" s="6"/>
    </row>
    <row r="3" spans="1:9">
      <c r="A3" s="8" t="s">
        <v>0</v>
      </c>
      <c r="B3" s="9" t="s">
        <v>1</v>
      </c>
      <c r="C3" s="10" t="s">
        <v>191</v>
      </c>
      <c r="D3" s="11" t="s">
        <v>2</v>
      </c>
      <c r="E3" s="12" t="s">
        <v>192</v>
      </c>
      <c r="F3" s="9" t="s">
        <v>193</v>
      </c>
      <c r="G3" s="9" t="s">
        <v>3</v>
      </c>
      <c r="H3" s="9" t="s">
        <v>4</v>
      </c>
      <c r="I3" s="9" t="s">
        <v>5</v>
      </c>
    </row>
    <row r="4" spans="1:9" ht="33.75">
      <c r="A4" s="13" t="s">
        <v>6</v>
      </c>
      <c r="B4" s="13" t="s">
        <v>7</v>
      </c>
      <c r="C4" s="14" t="s">
        <v>185</v>
      </c>
      <c r="D4" s="15" t="s">
        <v>187</v>
      </c>
      <c r="E4" s="16" t="s">
        <v>181</v>
      </c>
      <c r="F4" s="17" t="s">
        <v>182</v>
      </c>
      <c r="G4" s="18" t="s">
        <v>183</v>
      </c>
      <c r="H4" s="18" t="s">
        <v>8</v>
      </c>
      <c r="I4" s="18" t="s">
        <v>9</v>
      </c>
    </row>
    <row r="5" spans="1:9">
      <c r="A5" s="19" t="s">
        <v>10</v>
      </c>
      <c r="B5" s="20" t="s">
        <v>11</v>
      </c>
      <c r="C5" s="29">
        <v>3917.04</v>
      </c>
      <c r="D5" s="39">
        <v>2.7499999999999998E-3</v>
      </c>
      <c r="E5" s="24">
        <f t="shared" ref="E5:E68" si="0">ROUND(C5*$E$1,0)</f>
        <v>6384775</v>
      </c>
      <c r="F5" s="24">
        <f t="shared" ref="F5:F36" si="1">ROUND($F$2*$C$90*$F$1*D5,0)</f>
        <v>1160719</v>
      </c>
      <c r="G5" s="24">
        <f t="shared" ref="G5:G68" si="2">E5-F5</f>
        <v>5224056</v>
      </c>
      <c r="H5" s="22">
        <f t="shared" ref="H5:H68" si="3">G5/E5</f>
        <v>0.81820518342463122</v>
      </c>
      <c r="I5" s="23">
        <f t="shared" ref="I5:I68" si="4">G5/$G$90</f>
        <v>5.3044043643249291E-3</v>
      </c>
    </row>
    <row r="6" spans="1:9">
      <c r="A6" s="19" t="s">
        <v>12</v>
      </c>
      <c r="B6" s="20" t="s">
        <v>13</v>
      </c>
      <c r="C6" s="29">
        <v>29336.11</v>
      </c>
      <c r="D6" s="39">
        <v>2.2370000000000001E-2</v>
      </c>
      <c r="E6" s="24">
        <f t="shared" si="0"/>
        <v>47817859</v>
      </c>
      <c r="F6" s="24">
        <f t="shared" si="1"/>
        <v>9441922</v>
      </c>
      <c r="G6" s="24">
        <f t="shared" si="2"/>
        <v>38375937</v>
      </c>
      <c r="H6" s="22">
        <f t="shared" si="3"/>
        <v>0.80254402439891759</v>
      </c>
      <c r="I6" s="23">
        <f t="shared" si="4"/>
        <v>3.8966176416917915E-2</v>
      </c>
    </row>
    <row r="7" spans="1:9">
      <c r="A7" s="19" t="s">
        <v>14</v>
      </c>
      <c r="B7" s="20" t="s">
        <v>15</v>
      </c>
      <c r="C7" s="29">
        <v>1916.95</v>
      </c>
      <c r="D7" s="39">
        <v>9.8999999999999999E-4</v>
      </c>
      <c r="E7" s="24">
        <f t="shared" si="0"/>
        <v>3124629</v>
      </c>
      <c r="F7" s="24">
        <f t="shared" si="1"/>
        <v>417859</v>
      </c>
      <c r="G7" s="24">
        <f t="shared" si="2"/>
        <v>2706770</v>
      </c>
      <c r="H7" s="22">
        <f t="shared" si="3"/>
        <v>0.86626924348458645</v>
      </c>
      <c r="I7" s="23">
        <f t="shared" si="4"/>
        <v>2.7484013573406923E-3</v>
      </c>
    </row>
    <row r="8" spans="1:9">
      <c r="A8" s="19" t="s">
        <v>16</v>
      </c>
      <c r="B8" s="20" t="s">
        <v>17</v>
      </c>
      <c r="C8" s="29">
        <v>11188.9</v>
      </c>
      <c r="D8" s="39">
        <v>7.6499999999999997E-3</v>
      </c>
      <c r="E8" s="24">
        <f t="shared" si="0"/>
        <v>18237907</v>
      </c>
      <c r="F8" s="24">
        <f t="shared" si="1"/>
        <v>3228909</v>
      </c>
      <c r="G8" s="24">
        <f t="shared" si="2"/>
        <v>15008998</v>
      </c>
      <c r="H8" s="22">
        <f t="shared" si="3"/>
        <v>0.82295616487133094</v>
      </c>
      <c r="I8" s="23">
        <f t="shared" si="4"/>
        <v>1.523984323585814E-2</v>
      </c>
    </row>
    <row r="9" spans="1:9">
      <c r="A9" s="19" t="s">
        <v>18</v>
      </c>
      <c r="B9" s="20" t="s">
        <v>19</v>
      </c>
      <c r="C9" s="29">
        <v>4697.68</v>
      </c>
      <c r="D9" s="39">
        <v>2.6199999999999999E-3</v>
      </c>
      <c r="E9" s="24">
        <f t="shared" si="0"/>
        <v>7657218</v>
      </c>
      <c r="F9" s="24">
        <f t="shared" si="1"/>
        <v>1105849</v>
      </c>
      <c r="G9" s="24">
        <f t="shared" si="2"/>
        <v>6551369</v>
      </c>
      <c r="H9" s="22">
        <f t="shared" si="3"/>
        <v>0.85558083888952885</v>
      </c>
      <c r="I9" s="23">
        <f t="shared" si="4"/>
        <v>6.652132043742074E-3</v>
      </c>
    </row>
    <row r="10" spans="1:9">
      <c r="A10" s="19" t="s">
        <v>20</v>
      </c>
      <c r="B10" s="20" t="s">
        <v>21</v>
      </c>
      <c r="C10" s="29">
        <v>3275.77</v>
      </c>
      <c r="D10" s="39">
        <v>1.8600000000000001E-3</v>
      </c>
      <c r="E10" s="24">
        <f t="shared" si="0"/>
        <v>5339505</v>
      </c>
      <c r="F10" s="24">
        <f t="shared" si="1"/>
        <v>785068</v>
      </c>
      <c r="G10" s="24">
        <f t="shared" si="2"/>
        <v>4554437</v>
      </c>
      <c r="H10" s="22">
        <f t="shared" si="3"/>
        <v>0.8529698914037912</v>
      </c>
      <c r="I10" s="23">
        <f t="shared" si="4"/>
        <v>4.624486318646457E-3</v>
      </c>
    </row>
    <row r="11" spans="1:9">
      <c r="A11" s="19" t="s">
        <v>22</v>
      </c>
      <c r="B11" s="20" t="s">
        <v>23</v>
      </c>
      <c r="C11" s="29">
        <v>3513.37</v>
      </c>
      <c r="D11" s="39">
        <v>5.0000000000000001E-3</v>
      </c>
      <c r="E11" s="24">
        <f t="shared" si="0"/>
        <v>5726793</v>
      </c>
      <c r="F11" s="24">
        <f t="shared" si="1"/>
        <v>2110398</v>
      </c>
      <c r="G11" s="24">
        <f t="shared" si="2"/>
        <v>3616395</v>
      </c>
      <c r="H11" s="22">
        <f t="shared" si="3"/>
        <v>0.63148694216815593</v>
      </c>
      <c r="I11" s="23">
        <f t="shared" si="4"/>
        <v>3.6720168047821179E-3</v>
      </c>
    </row>
    <row r="12" spans="1:9">
      <c r="A12" s="19" t="s">
        <v>24</v>
      </c>
      <c r="B12" s="20" t="s">
        <v>25</v>
      </c>
      <c r="C12" s="29">
        <v>15209.25</v>
      </c>
      <c r="D12" s="39">
        <v>1.345E-2</v>
      </c>
      <c r="E12" s="24">
        <f t="shared" si="0"/>
        <v>24791078</v>
      </c>
      <c r="F12" s="24">
        <f t="shared" si="1"/>
        <v>5676971</v>
      </c>
      <c r="G12" s="24">
        <f t="shared" si="2"/>
        <v>19114107</v>
      </c>
      <c r="H12" s="22">
        <f t="shared" si="3"/>
        <v>0.77100749713263783</v>
      </c>
      <c r="I12" s="23">
        <f t="shared" si="4"/>
        <v>1.9408090684895737E-2</v>
      </c>
    </row>
    <row r="13" spans="1:9">
      <c r="A13" s="19" t="s">
        <v>26</v>
      </c>
      <c r="B13" s="20" t="s">
        <v>27</v>
      </c>
      <c r="C13" s="29">
        <v>1814.92</v>
      </c>
      <c r="D13" s="39">
        <v>7.7999999999999999E-4</v>
      </c>
      <c r="E13" s="24">
        <f t="shared" si="0"/>
        <v>2958320</v>
      </c>
      <c r="F13" s="24">
        <f t="shared" si="1"/>
        <v>329222</v>
      </c>
      <c r="G13" s="24">
        <f t="shared" si="2"/>
        <v>2629098</v>
      </c>
      <c r="H13" s="22">
        <f t="shared" si="3"/>
        <v>0.88871318856648363</v>
      </c>
      <c r="I13" s="23">
        <f t="shared" si="4"/>
        <v>2.6695347265492447E-3</v>
      </c>
    </row>
    <row r="14" spans="1:9">
      <c r="A14" s="19" t="s">
        <v>28</v>
      </c>
      <c r="B14" s="20" t="s">
        <v>29</v>
      </c>
      <c r="C14" s="29">
        <v>1082.46</v>
      </c>
      <c r="D14" s="39">
        <v>5.5000000000000003E-4</v>
      </c>
      <c r="E14" s="24">
        <f t="shared" si="0"/>
        <v>1764410</v>
      </c>
      <c r="F14" s="24">
        <f t="shared" si="1"/>
        <v>232144</v>
      </c>
      <c r="G14" s="24">
        <f t="shared" si="2"/>
        <v>1532266</v>
      </c>
      <c r="H14" s="22">
        <f t="shared" si="3"/>
        <v>0.86842967337523591</v>
      </c>
      <c r="I14" s="23">
        <f t="shared" si="4"/>
        <v>1.5558329500500571E-3</v>
      </c>
    </row>
    <row r="15" spans="1:9">
      <c r="A15" s="19" t="s">
        <v>30</v>
      </c>
      <c r="B15" s="20" t="s">
        <v>31</v>
      </c>
      <c r="C15" s="29">
        <v>1024.3699999999999</v>
      </c>
      <c r="D15" s="39">
        <v>4.6000000000000001E-4</v>
      </c>
      <c r="E15" s="24">
        <f t="shared" si="0"/>
        <v>1669723</v>
      </c>
      <c r="F15" s="24">
        <f t="shared" si="1"/>
        <v>194157</v>
      </c>
      <c r="G15" s="24">
        <f t="shared" si="2"/>
        <v>1475566</v>
      </c>
      <c r="H15" s="22">
        <f t="shared" si="3"/>
        <v>0.88371903603172497</v>
      </c>
      <c r="I15" s="23">
        <f t="shared" si="4"/>
        <v>1.498260878185356E-3</v>
      </c>
    </row>
    <row r="16" spans="1:9">
      <c r="A16" s="19" t="s">
        <v>32</v>
      </c>
      <c r="B16" s="20" t="s">
        <v>33</v>
      </c>
      <c r="C16" s="29">
        <v>1242.8499999999999</v>
      </c>
      <c r="D16" s="39">
        <v>6.7000000000000002E-4</v>
      </c>
      <c r="E16" s="24">
        <f t="shared" si="0"/>
        <v>2025846</v>
      </c>
      <c r="F16" s="24">
        <f t="shared" si="1"/>
        <v>282793</v>
      </c>
      <c r="G16" s="24">
        <f t="shared" si="2"/>
        <v>1743053</v>
      </c>
      <c r="H16" s="22">
        <f t="shared" si="3"/>
        <v>0.86040745446593669</v>
      </c>
      <c r="I16" s="23">
        <f t="shared" si="4"/>
        <v>1.7698619502642507E-3</v>
      </c>
    </row>
    <row r="17" spans="1:9">
      <c r="A17" s="19" t="s">
        <v>34</v>
      </c>
      <c r="B17" s="20" t="s">
        <v>35</v>
      </c>
      <c r="C17" s="29">
        <v>3053.85</v>
      </c>
      <c r="D17" s="39">
        <v>1.3699999999999999E-3</v>
      </c>
      <c r="E17" s="24">
        <f t="shared" si="0"/>
        <v>4977776</v>
      </c>
      <c r="F17" s="24">
        <f t="shared" si="1"/>
        <v>578249</v>
      </c>
      <c r="G17" s="24">
        <f t="shared" si="2"/>
        <v>4399527</v>
      </c>
      <c r="H17" s="22">
        <f t="shared" si="3"/>
        <v>0.88383386476209458</v>
      </c>
      <c r="I17" s="23">
        <f t="shared" si="4"/>
        <v>4.4671937321815389E-3</v>
      </c>
    </row>
    <row r="18" spans="1:9">
      <c r="A18" s="19" t="s">
        <v>36</v>
      </c>
      <c r="B18" s="35" t="s">
        <v>37</v>
      </c>
      <c r="C18" s="41">
        <v>23479.63</v>
      </c>
      <c r="D18" s="42">
        <v>9.7479999999999997E-2</v>
      </c>
      <c r="E18" s="37">
        <f t="shared" si="0"/>
        <v>38271797</v>
      </c>
      <c r="F18" s="37">
        <f t="shared" si="1"/>
        <v>41144324</v>
      </c>
      <c r="G18" s="37">
        <f t="shared" si="2"/>
        <v>-2872527</v>
      </c>
      <c r="H18" s="25">
        <f t="shared" si="3"/>
        <v>-7.505597398522991E-2</v>
      </c>
      <c r="I18" s="36">
        <f t="shared" si="4"/>
        <v>-2.9167077756136603E-3</v>
      </c>
    </row>
    <row r="19" spans="1:9">
      <c r="A19" s="19" t="s">
        <v>38</v>
      </c>
      <c r="B19" s="20" t="s">
        <v>39</v>
      </c>
      <c r="C19" s="29">
        <v>35023.97</v>
      </c>
      <c r="D19" s="39">
        <v>3.2539999999999999E-2</v>
      </c>
      <c r="E19" s="24">
        <f t="shared" si="0"/>
        <v>57089071</v>
      </c>
      <c r="F19" s="24">
        <f t="shared" si="1"/>
        <v>13734472</v>
      </c>
      <c r="G19" s="24">
        <f t="shared" si="2"/>
        <v>43354599</v>
      </c>
      <c r="H19" s="22">
        <f t="shared" si="3"/>
        <v>0.75942029254601118</v>
      </c>
      <c r="I19" s="23">
        <f t="shared" si="4"/>
        <v>4.402141250958206E-2</v>
      </c>
    </row>
    <row r="20" spans="1:9">
      <c r="A20" s="19" t="s">
        <v>40</v>
      </c>
      <c r="B20" s="20" t="s">
        <v>41</v>
      </c>
      <c r="C20" s="29">
        <v>2035.97</v>
      </c>
      <c r="D20" s="39">
        <v>3.5400000000000002E-3</v>
      </c>
      <c r="E20" s="24">
        <f t="shared" si="0"/>
        <v>3318631</v>
      </c>
      <c r="F20" s="24">
        <f t="shared" si="1"/>
        <v>1494162</v>
      </c>
      <c r="G20" s="24">
        <f t="shared" si="2"/>
        <v>1824469</v>
      </c>
      <c r="H20" s="33">
        <f t="shared" si="3"/>
        <v>0.54976555091542267</v>
      </c>
      <c r="I20" s="23">
        <f t="shared" si="4"/>
        <v>1.8525301654835895E-3</v>
      </c>
    </row>
    <row r="21" spans="1:9">
      <c r="A21" s="19" t="s">
        <v>42</v>
      </c>
      <c r="B21" s="20" t="s">
        <v>43</v>
      </c>
      <c r="C21" s="29">
        <v>50230.35</v>
      </c>
      <c r="D21" s="39">
        <v>0.15064</v>
      </c>
      <c r="E21" s="24">
        <f t="shared" si="0"/>
        <v>81875471</v>
      </c>
      <c r="F21" s="24">
        <f t="shared" si="1"/>
        <v>63582079</v>
      </c>
      <c r="G21" s="31">
        <f t="shared" si="2"/>
        <v>18293392</v>
      </c>
      <c r="H21" s="30">
        <f t="shared" si="3"/>
        <v>0.22342945666840805</v>
      </c>
      <c r="I21" s="32">
        <f t="shared" si="4"/>
        <v>1.8574752713812169E-2</v>
      </c>
    </row>
    <row r="22" spans="1:9">
      <c r="A22" s="19" t="s">
        <v>44</v>
      </c>
      <c r="B22" s="20" t="s">
        <v>45</v>
      </c>
      <c r="C22" s="29">
        <v>10822.97</v>
      </c>
      <c r="D22" s="39">
        <v>7.4799999999999997E-3</v>
      </c>
      <c r="E22" s="24">
        <f t="shared" si="0"/>
        <v>17641441</v>
      </c>
      <c r="F22" s="24">
        <f t="shared" si="1"/>
        <v>3157156</v>
      </c>
      <c r="G22" s="24">
        <f t="shared" si="2"/>
        <v>14484285</v>
      </c>
      <c r="H22" s="34">
        <f t="shared" si="3"/>
        <v>0.82103752182148837</v>
      </c>
      <c r="I22" s="23">
        <f t="shared" si="4"/>
        <v>1.4707059910561086E-2</v>
      </c>
    </row>
    <row r="23" spans="1:9">
      <c r="A23" s="19" t="s">
        <v>46</v>
      </c>
      <c r="B23" s="20" t="s">
        <v>47</v>
      </c>
      <c r="C23" s="29">
        <v>6599.96</v>
      </c>
      <c r="D23" s="39">
        <v>4.8199999999999996E-3</v>
      </c>
      <c r="E23" s="24">
        <f t="shared" si="0"/>
        <v>10757935</v>
      </c>
      <c r="F23" s="24">
        <f t="shared" si="1"/>
        <v>2034424</v>
      </c>
      <c r="G23" s="24">
        <f t="shared" si="2"/>
        <v>8723511</v>
      </c>
      <c r="H23" s="22">
        <f t="shared" si="3"/>
        <v>0.81089084475784623</v>
      </c>
      <c r="I23" s="23">
        <f t="shared" si="4"/>
        <v>8.8576825785628109E-3</v>
      </c>
    </row>
    <row r="24" spans="1:9">
      <c r="A24" s="19" t="s">
        <v>48</v>
      </c>
      <c r="B24" s="20" t="s">
        <v>49</v>
      </c>
      <c r="C24" s="29">
        <v>9466.1299999999992</v>
      </c>
      <c r="D24" s="39">
        <v>4.8999999999999998E-3</v>
      </c>
      <c r="E24" s="24">
        <f t="shared" si="0"/>
        <v>15429792</v>
      </c>
      <c r="F24" s="24">
        <f t="shared" si="1"/>
        <v>2068190</v>
      </c>
      <c r="G24" s="24">
        <f t="shared" si="2"/>
        <v>13361602</v>
      </c>
      <c r="H24" s="22">
        <f t="shared" si="3"/>
        <v>0.86596125210242625</v>
      </c>
      <c r="I24" s="23">
        <f t="shared" si="4"/>
        <v>1.356710953388951E-2</v>
      </c>
    </row>
    <row r="25" spans="1:9">
      <c r="A25" s="19" t="s">
        <v>50</v>
      </c>
      <c r="B25" s="20" t="s">
        <v>51</v>
      </c>
      <c r="C25" s="29">
        <v>1111.76</v>
      </c>
      <c r="D25" s="39">
        <v>1.74E-3</v>
      </c>
      <c r="E25" s="24">
        <f t="shared" si="0"/>
        <v>1812169</v>
      </c>
      <c r="F25" s="24">
        <f t="shared" si="1"/>
        <v>734419</v>
      </c>
      <c r="G25" s="24">
        <f t="shared" si="2"/>
        <v>1077750</v>
      </c>
      <c r="H25" s="22">
        <f t="shared" si="3"/>
        <v>0.59472929953001075</v>
      </c>
      <c r="I25" s="23">
        <f t="shared" si="4"/>
        <v>1.0943262866345981E-3</v>
      </c>
    </row>
    <row r="26" spans="1:9">
      <c r="A26" s="19" t="s">
        <v>52</v>
      </c>
      <c r="B26" s="20" t="s">
        <v>53</v>
      </c>
      <c r="C26" s="29">
        <v>3865.89</v>
      </c>
      <c r="D26" s="39">
        <v>2.5600000000000002E-3</v>
      </c>
      <c r="E26" s="24">
        <f t="shared" si="0"/>
        <v>6301401</v>
      </c>
      <c r="F26" s="24">
        <f t="shared" si="1"/>
        <v>1080524</v>
      </c>
      <c r="G26" s="24">
        <f t="shared" si="2"/>
        <v>5220877</v>
      </c>
      <c r="H26" s="22">
        <f t="shared" si="3"/>
        <v>0.82852638643374699</v>
      </c>
      <c r="I26" s="23">
        <f t="shared" si="4"/>
        <v>5.3011764698547726E-3</v>
      </c>
    </row>
    <row r="27" spans="1:9">
      <c r="A27" s="19" t="s">
        <v>54</v>
      </c>
      <c r="B27" s="20" t="s">
        <v>55</v>
      </c>
      <c r="C27" s="29">
        <v>1501.75</v>
      </c>
      <c r="D27" s="39">
        <v>4.2999999999999999E-4</v>
      </c>
      <c r="E27" s="24">
        <f t="shared" si="0"/>
        <v>2447853</v>
      </c>
      <c r="F27" s="24">
        <f t="shared" si="1"/>
        <v>181494</v>
      </c>
      <c r="G27" s="24">
        <f t="shared" si="2"/>
        <v>2266359</v>
      </c>
      <c r="H27" s="22">
        <f t="shared" si="3"/>
        <v>0.92585584183363956</v>
      </c>
      <c r="I27" s="23">
        <f t="shared" si="4"/>
        <v>2.301216635259477E-3</v>
      </c>
    </row>
    <row r="28" spans="1:9">
      <c r="A28" s="19" t="s">
        <v>56</v>
      </c>
      <c r="B28" s="20" t="s">
        <v>57</v>
      </c>
      <c r="C28" s="29">
        <v>7583.42</v>
      </c>
      <c r="D28" s="39">
        <v>9.7999999999999997E-3</v>
      </c>
      <c r="E28" s="24">
        <f t="shared" si="0"/>
        <v>12360975</v>
      </c>
      <c r="F28" s="24">
        <f t="shared" si="1"/>
        <v>4136381</v>
      </c>
      <c r="G28" s="24">
        <f t="shared" si="2"/>
        <v>8224594</v>
      </c>
      <c r="H28" s="22">
        <f t="shared" si="3"/>
        <v>0.66536774000432819</v>
      </c>
      <c r="I28" s="23">
        <f t="shared" si="4"/>
        <v>8.3510920075130553E-3</v>
      </c>
    </row>
    <row r="29" spans="1:9">
      <c r="A29" s="19" t="s">
        <v>58</v>
      </c>
      <c r="B29" s="20" t="s">
        <v>59</v>
      </c>
      <c r="C29" s="29">
        <v>13779.08</v>
      </c>
      <c r="D29" s="39">
        <v>9.7400000000000004E-3</v>
      </c>
      <c r="E29" s="24">
        <f t="shared" si="0"/>
        <v>22459900</v>
      </c>
      <c r="F29" s="24">
        <f t="shared" si="1"/>
        <v>4111056</v>
      </c>
      <c r="G29" s="24">
        <f t="shared" si="2"/>
        <v>18348844</v>
      </c>
      <c r="H29" s="22">
        <f t="shared" si="3"/>
        <v>0.81696018236946732</v>
      </c>
      <c r="I29" s="23">
        <f t="shared" si="4"/>
        <v>1.8631057590867573E-2</v>
      </c>
    </row>
    <row r="30" spans="1:9">
      <c r="A30" s="19" t="s">
        <v>60</v>
      </c>
      <c r="B30" s="20" t="s">
        <v>61</v>
      </c>
      <c r="C30" s="29">
        <v>1052.47</v>
      </c>
      <c r="D30" s="39">
        <v>3.8999999999999999E-4</v>
      </c>
      <c r="E30" s="24">
        <f t="shared" si="0"/>
        <v>1715526</v>
      </c>
      <c r="F30" s="24">
        <f t="shared" si="1"/>
        <v>164611</v>
      </c>
      <c r="G30" s="24">
        <f t="shared" si="2"/>
        <v>1550915</v>
      </c>
      <c r="H30" s="22">
        <f t="shared" si="3"/>
        <v>0.90404633914029864</v>
      </c>
      <c r="I30" s="23">
        <f t="shared" si="4"/>
        <v>1.5747687801771263E-3</v>
      </c>
    </row>
    <row r="31" spans="1:9">
      <c r="A31" s="19" t="s">
        <v>62</v>
      </c>
      <c r="B31" s="20" t="s">
        <v>63</v>
      </c>
      <c r="C31" s="29">
        <v>4158.55</v>
      </c>
      <c r="D31" s="39">
        <v>2.0300000000000001E-3</v>
      </c>
      <c r="E31" s="24">
        <f t="shared" si="0"/>
        <v>6778437</v>
      </c>
      <c r="F31" s="24">
        <f t="shared" si="1"/>
        <v>856822</v>
      </c>
      <c r="G31" s="24">
        <f t="shared" si="2"/>
        <v>5921615</v>
      </c>
      <c r="H31" s="22">
        <f t="shared" si="3"/>
        <v>0.87359593369385891</v>
      </c>
      <c r="I31" s="23">
        <f t="shared" si="4"/>
        <v>6.0126921399487228E-3</v>
      </c>
    </row>
    <row r="32" spans="1:9">
      <c r="A32" s="19" t="s">
        <v>64</v>
      </c>
      <c r="B32" s="20" t="s">
        <v>65</v>
      </c>
      <c r="C32" s="29">
        <v>2003.59</v>
      </c>
      <c r="D32" s="39">
        <v>7.3999999999999999E-4</v>
      </c>
      <c r="E32" s="24">
        <f t="shared" si="0"/>
        <v>3265852</v>
      </c>
      <c r="F32" s="24">
        <f t="shared" si="1"/>
        <v>312339</v>
      </c>
      <c r="G32" s="24">
        <f t="shared" si="2"/>
        <v>2953513</v>
      </c>
      <c r="H32" s="22">
        <f t="shared" si="3"/>
        <v>0.90436216950431314</v>
      </c>
      <c r="I32" s="23">
        <f t="shared" si="4"/>
        <v>2.9989393772368472E-3</v>
      </c>
    </row>
    <row r="33" spans="1:9">
      <c r="A33" s="19" t="s">
        <v>66</v>
      </c>
      <c r="B33" s="20" t="s">
        <v>67</v>
      </c>
      <c r="C33" s="29">
        <v>27142.2</v>
      </c>
      <c r="D33" s="39">
        <v>1.9689999999999999E-2</v>
      </c>
      <c r="E33" s="24">
        <f t="shared" si="0"/>
        <v>44241786</v>
      </c>
      <c r="F33" s="24">
        <f t="shared" si="1"/>
        <v>8310748</v>
      </c>
      <c r="G33" s="24">
        <f t="shared" si="2"/>
        <v>35931038</v>
      </c>
      <c r="H33" s="22">
        <f t="shared" si="3"/>
        <v>0.81215161612146491</v>
      </c>
      <c r="I33" s="23">
        <f t="shared" si="4"/>
        <v>3.6483673755014275E-2</v>
      </c>
    </row>
    <row r="34" spans="1:9">
      <c r="A34" s="19" t="s">
        <v>68</v>
      </c>
      <c r="B34" s="20" t="s">
        <v>69</v>
      </c>
      <c r="C34" s="29">
        <v>2680.96</v>
      </c>
      <c r="D34" s="39">
        <v>2.7000000000000001E-3</v>
      </c>
      <c r="E34" s="24">
        <f t="shared" si="0"/>
        <v>4369965</v>
      </c>
      <c r="F34" s="24">
        <f t="shared" si="1"/>
        <v>1139615</v>
      </c>
      <c r="G34" s="24">
        <f t="shared" si="2"/>
        <v>3230350</v>
      </c>
      <c r="H34" s="22">
        <f t="shared" si="3"/>
        <v>0.73921644681364729</v>
      </c>
      <c r="I34" s="23">
        <f t="shared" si="4"/>
        <v>3.2800342565809082E-3</v>
      </c>
    </row>
    <row r="35" spans="1:9">
      <c r="A35" s="19" t="s">
        <v>70</v>
      </c>
      <c r="B35" s="20" t="s">
        <v>71</v>
      </c>
      <c r="C35" s="29">
        <v>4882.2700000000004</v>
      </c>
      <c r="D35" s="39">
        <v>3.2699999999999999E-3</v>
      </c>
      <c r="E35" s="24">
        <f t="shared" si="0"/>
        <v>7958100</v>
      </c>
      <c r="F35" s="24">
        <f t="shared" si="1"/>
        <v>1380200</v>
      </c>
      <c r="G35" s="24">
        <f t="shared" si="2"/>
        <v>6577900</v>
      </c>
      <c r="H35" s="22">
        <f t="shared" si="3"/>
        <v>0.82656664279162106</v>
      </c>
      <c r="I35" s="23">
        <f t="shared" si="4"/>
        <v>6.6790711026246561E-3</v>
      </c>
    </row>
    <row r="36" spans="1:9">
      <c r="A36" s="19" t="s">
        <v>72</v>
      </c>
      <c r="B36" s="20" t="s">
        <v>73</v>
      </c>
      <c r="C36" s="29">
        <v>3799.95</v>
      </c>
      <c r="D36" s="39">
        <v>5.5500000000000002E-3</v>
      </c>
      <c r="E36" s="24">
        <f t="shared" si="0"/>
        <v>6193919</v>
      </c>
      <c r="F36" s="24">
        <f t="shared" si="1"/>
        <v>2342542</v>
      </c>
      <c r="G36" s="24">
        <f t="shared" si="2"/>
        <v>3851377</v>
      </c>
      <c r="H36" s="22">
        <f t="shared" si="3"/>
        <v>0.62179970387084493</v>
      </c>
      <c r="I36" s="23">
        <f t="shared" si="4"/>
        <v>3.9106129351332859E-3</v>
      </c>
    </row>
    <row r="37" spans="1:9">
      <c r="A37" s="19" t="s">
        <v>74</v>
      </c>
      <c r="B37" s="20" t="s">
        <v>75</v>
      </c>
      <c r="C37" s="29">
        <v>19297.53</v>
      </c>
      <c r="D37" s="39">
        <v>1.685E-2</v>
      </c>
      <c r="E37" s="24">
        <f t="shared" si="0"/>
        <v>31454974</v>
      </c>
      <c r="F37" s="24">
        <f t="shared" ref="F37:F68" si="5">ROUND($F$2*$C$90*$F$1*D37,0)</f>
        <v>7112042</v>
      </c>
      <c r="G37" s="24">
        <f t="shared" si="2"/>
        <v>24342932</v>
      </c>
      <c r="H37" s="22">
        <f t="shared" si="3"/>
        <v>0.77389769897759253</v>
      </c>
      <c r="I37" s="23">
        <f t="shared" si="4"/>
        <v>2.4717337398616129E-2</v>
      </c>
    </row>
    <row r="38" spans="1:9">
      <c r="A38" s="19" t="s">
        <v>76</v>
      </c>
      <c r="B38" s="20" t="s">
        <v>77</v>
      </c>
      <c r="C38" s="29">
        <v>1590.3</v>
      </c>
      <c r="D38" s="39">
        <v>6.2E-4</v>
      </c>
      <c r="E38" s="24">
        <f t="shared" si="0"/>
        <v>2592189</v>
      </c>
      <c r="F38" s="24">
        <f t="shared" si="5"/>
        <v>261689</v>
      </c>
      <c r="G38" s="24">
        <f t="shared" si="2"/>
        <v>2330500</v>
      </c>
      <c r="H38" s="22">
        <f t="shared" si="3"/>
        <v>0.89904709880336653</v>
      </c>
      <c r="I38" s="23">
        <f t="shared" si="4"/>
        <v>2.3663441530985211E-3</v>
      </c>
    </row>
    <row r="39" spans="1:9">
      <c r="A39" s="19" t="s">
        <v>78</v>
      </c>
      <c r="B39" s="20" t="s">
        <v>79</v>
      </c>
      <c r="C39" s="29">
        <v>4438.05</v>
      </c>
      <c r="D39" s="39">
        <v>2.2799999999999999E-3</v>
      </c>
      <c r="E39" s="24">
        <f t="shared" si="0"/>
        <v>7234022</v>
      </c>
      <c r="F39" s="24">
        <f t="shared" si="5"/>
        <v>962342</v>
      </c>
      <c r="G39" s="24">
        <f t="shared" si="2"/>
        <v>6271680</v>
      </c>
      <c r="H39" s="22">
        <f t="shared" si="3"/>
        <v>0.86696999262650842</v>
      </c>
      <c r="I39" s="23">
        <f t="shared" si="4"/>
        <v>6.368141299337023E-3</v>
      </c>
    </row>
    <row r="40" spans="1:9">
      <c r="A40" s="19" t="s">
        <v>80</v>
      </c>
      <c r="B40" s="20" t="s">
        <v>81</v>
      </c>
      <c r="C40" s="29">
        <v>1085.76</v>
      </c>
      <c r="D40" s="39">
        <v>9.8999999999999999E-4</v>
      </c>
      <c r="E40" s="24">
        <f t="shared" si="0"/>
        <v>1769789</v>
      </c>
      <c r="F40" s="24">
        <f t="shared" si="5"/>
        <v>417859</v>
      </c>
      <c r="G40" s="24">
        <f t="shared" si="2"/>
        <v>1351930</v>
      </c>
      <c r="H40" s="22">
        <f t="shared" si="3"/>
        <v>0.76389332287634293</v>
      </c>
      <c r="I40" s="23">
        <f t="shared" si="4"/>
        <v>1.3727233001066225E-3</v>
      </c>
    </row>
    <row r="41" spans="1:9">
      <c r="A41" s="19" t="s">
        <v>82</v>
      </c>
      <c r="B41" s="20" t="s">
        <v>83</v>
      </c>
      <c r="C41" s="29">
        <v>1858.15</v>
      </c>
      <c r="D41" s="39">
        <v>6.8000000000000005E-4</v>
      </c>
      <c r="E41" s="24">
        <f t="shared" si="0"/>
        <v>3028785</v>
      </c>
      <c r="F41" s="24">
        <f t="shared" si="5"/>
        <v>287014</v>
      </c>
      <c r="G41" s="24">
        <f t="shared" si="2"/>
        <v>2741771</v>
      </c>
      <c r="H41" s="22">
        <f t="shared" si="3"/>
        <v>0.90523790893047873</v>
      </c>
      <c r="I41" s="23">
        <f t="shared" si="4"/>
        <v>2.7839406886870136E-3</v>
      </c>
    </row>
    <row r="42" spans="1:9">
      <c r="A42" s="19" t="s">
        <v>84</v>
      </c>
      <c r="B42" s="20" t="s">
        <v>85</v>
      </c>
      <c r="C42" s="29">
        <v>11847.06</v>
      </c>
      <c r="D42" s="39">
        <v>2.9100000000000001E-2</v>
      </c>
      <c r="E42" s="24">
        <f t="shared" si="0"/>
        <v>19310708</v>
      </c>
      <c r="F42" s="24">
        <f t="shared" si="5"/>
        <v>12282518</v>
      </c>
      <c r="G42" s="24">
        <f t="shared" si="2"/>
        <v>7028190</v>
      </c>
      <c r="H42" s="30">
        <f t="shared" si="3"/>
        <v>0.36395299436975587</v>
      </c>
      <c r="I42" s="23">
        <f t="shared" si="4"/>
        <v>7.1362867682323514E-3</v>
      </c>
    </row>
    <row r="43" spans="1:9">
      <c r="A43" s="19" t="s">
        <v>86</v>
      </c>
      <c r="B43" s="20" t="s">
        <v>87</v>
      </c>
      <c r="C43" s="29">
        <v>86680.58</v>
      </c>
      <c r="D43" s="39">
        <v>8.2629999999999995E-2</v>
      </c>
      <c r="E43" s="24">
        <f t="shared" si="0"/>
        <v>141289345</v>
      </c>
      <c r="F43" s="24">
        <f t="shared" si="5"/>
        <v>34876442</v>
      </c>
      <c r="G43" s="24">
        <f t="shared" si="2"/>
        <v>106412903</v>
      </c>
      <c r="H43" s="22">
        <f t="shared" si="3"/>
        <v>0.75315589438113684</v>
      </c>
      <c r="I43" s="23">
        <f t="shared" si="4"/>
        <v>0.10804958199025534</v>
      </c>
    </row>
    <row r="44" spans="1:9">
      <c r="A44" s="19" t="s">
        <v>88</v>
      </c>
      <c r="B44" s="20" t="s">
        <v>89</v>
      </c>
      <c r="C44" s="29">
        <v>10886.7</v>
      </c>
      <c r="D44" s="39">
        <v>8.4700000000000001E-3</v>
      </c>
      <c r="E44" s="24">
        <f t="shared" si="0"/>
        <v>17745321</v>
      </c>
      <c r="F44" s="24">
        <f t="shared" si="5"/>
        <v>3575015</v>
      </c>
      <c r="G44" s="24">
        <f t="shared" si="2"/>
        <v>14170306</v>
      </c>
      <c r="H44" s="22">
        <f t="shared" si="3"/>
        <v>0.79853759760108034</v>
      </c>
      <c r="I44" s="23">
        <f t="shared" si="4"/>
        <v>1.4388251770314048E-2</v>
      </c>
    </row>
    <row r="45" spans="1:9">
      <c r="A45" s="19" t="s">
        <v>90</v>
      </c>
      <c r="B45" s="20" t="s">
        <v>91</v>
      </c>
      <c r="C45" s="29">
        <v>1408.19</v>
      </c>
      <c r="D45" s="39">
        <v>6.3000000000000003E-4</v>
      </c>
      <c r="E45" s="24">
        <f t="shared" si="0"/>
        <v>2295350</v>
      </c>
      <c r="F45" s="24">
        <f t="shared" si="5"/>
        <v>265910</v>
      </c>
      <c r="G45" s="24">
        <f t="shared" si="2"/>
        <v>2029440</v>
      </c>
      <c r="H45" s="22">
        <f t="shared" si="3"/>
        <v>0.88415274359030216</v>
      </c>
      <c r="I45" s="23">
        <f t="shared" si="4"/>
        <v>2.0606537129647124E-3</v>
      </c>
    </row>
    <row r="46" spans="1:9">
      <c r="A46" s="19" t="s">
        <v>92</v>
      </c>
      <c r="B46" s="20" t="s">
        <v>93</v>
      </c>
      <c r="C46" s="29">
        <v>1993.3</v>
      </c>
      <c r="D46" s="39">
        <v>2.5000000000000001E-3</v>
      </c>
      <c r="E46" s="24">
        <f t="shared" si="0"/>
        <v>3249079</v>
      </c>
      <c r="F46" s="24">
        <f t="shared" si="5"/>
        <v>1055199</v>
      </c>
      <c r="G46" s="24">
        <f t="shared" si="2"/>
        <v>2193880</v>
      </c>
      <c r="H46" s="22">
        <f t="shared" si="3"/>
        <v>0.67523135017646541</v>
      </c>
      <c r="I46" s="23">
        <f t="shared" si="4"/>
        <v>2.2276228751769078E-3</v>
      </c>
    </row>
    <row r="47" spans="1:9">
      <c r="A47" s="19" t="s">
        <v>94</v>
      </c>
      <c r="B47" s="20" t="s">
        <v>95</v>
      </c>
      <c r="C47" s="29">
        <v>3074.44</v>
      </c>
      <c r="D47" s="39">
        <v>1.39E-3</v>
      </c>
      <c r="E47" s="24">
        <f t="shared" si="0"/>
        <v>5011337</v>
      </c>
      <c r="F47" s="24">
        <f t="shared" si="5"/>
        <v>586691</v>
      </c>
      <c r="G47" s="24">
        <f t="shared" si="2"/>
        <v>4424646</v>
      </c>
      <c r="H47" s="22">
        <f t="shared" si="3"/>
        <v>0.88292725075164569</v>
      </c>
      <c r="I47" s="23">
        <f t="shared" si="4"/>
        <v>4.492699073860012E-3</v>
      </c>
    </row>
    <row r="48" spans="1:9">
      <c r="A48" s="19" t="s">
        <v>96</v>
      </c>
      <c r="B48" s="20" t="s">
        <v>97</v>
      </c>
      <c r="C48" s="29">
        <v>1363.31</v>
      </c>
      <c r="D48" s="39">
        <v>5.9999999999999995E-4</v>
      </c>
      <c r="E48" s="24">
        <f t="shared" si="0"/>
        <v>2222195</v>
      </c>
      <c r="F48" s="24">
        <f t="shared" si="5"/>
        <v>253248</v>
      </c>
      <c r="G48" s="24">
        <f t="shared" si="2"/>
        <v>1968947</v>
      </c>
      <c r="H48" s="22">
        <f t="shared" si="3"/>
        <v>0.88603700395329843</v>
      </c>
      <c r="I48" s="23">
        <f t="shared" si="4"/>
        <v>1.9992303030297678E-3</v>
      </c>
    </row>
    <row r="49" spans="1:9">
      <c r="A49" s="19" t="s">
        <v>98</v>
      </c>
      <c r="B49" s="20" t="s">
        <v>99</v>
      </c>
      <c r="C49" s="29">
        <v>46181.34</v>
      </c>
      <c r="D49" s="39">
        <v>0.11082</v>
      </c>
      <c r="E49" s="24">
        <f t="shared" si="0"/>
        <v>75275584</v>
      </c>
      <c r="F49" s="24">
        <f t="shared" si="5"/>
        <v>46774867</v>
      </c>
      <c r="G49" s="24">
        <f t="shared" si="2"/>
        <v>28500717</v>
      </c>
      <c r="H49" s="22">
        <f t="shared" si="3"/>
        <v>0.37861834456176385</v>
      </c>
      <c r="I49" s="23">
        <f t="shared" si="4"/>
        <v>2.8939071028562805E-2</v>
      </c>
    </row>
    <row r="50" spans="1:9">
      <c r="A50" s="19" t="s">
        <v>100</v>
      </c>
      <c r="B50" s="20" t="s">
        <v>101</v>
      </c>
      <c r="C50" s="29">
        <v>3884.48</v>
      </c>
      <c r="D50" s="39">
        <v>5.3600000000000002E-3</v>
      </c>
      <c r="E50" s="24">
        <f t="shared" si="0"/>
        <v>6331702</v>
      </c>
      <c r="F50" s="24">
        <f t="shared" si="5"/>
        <v>2262347</v>
      </c>
      <c r="G50" s="24">
        <f t="shared" si="2"/>
        <v>4069355</v>
      </c>
      <c r="H50" s="22">
        <f t="shared" si="3"/>
        <v>0.64269528161622258</v>
      </c>
      <c r="I50" s="23">
        <f t="shared" si="4"/>
        <v>4.1319435362077803E-3</v>
      </c>
    </row>
    <row r="51" spans="1:9">
      <c r="A51" s="19" t="s">
        <v>102</v>
      </c>
      <c r="B51" s="20" t="s">
        <v>103</v>
      </c>
      <c r="C51" s="29">
        <v>12666.3</v>
      </c>
      <c r="D51" s="39">
        <v>9.3100000000000006E-3</v>
      </c>
      <c r="E51" s="24">
        <f t="shared" si="0"/>
        <v>20646069</v>
      </c>
      <c r="F51" s="24">
        <f t="shared" si="5"/>
        <v>3929562</v>
      </c>
      <c r="G51" s="24">
        <f t="shared" si="2"/>
        <v>16716507</v>
      </c>
      <c r="H51" s="22">
        <f t="shared" si="3"/>
        <v>0.80967020889061259</v>
      </c>
      <c r="I51" s="23">
        <f t="shared" si="4"/>
        <v>1.6973614503188371E-2</v>
      </c>
    </row>
    <row r="52" spans="1:9">
      <c r="A52" s="19" t="s">
        <v>104</v>
      </c>
      <c r="B52" s="20" t="s">
        <v>105</v>
      </c>
      <c r="C52" s="29">
        <v>14265.96</v>
      </c>
      <c r="D52" s="39">
        <v>1.115E-2</v>
      </c>
      <c r="E52" s="24">
        <f t="shared" si="0"/>
        <v>23253515</v>
      </c>
      <c r="F52" s="24">
        <f t="shared" si="5"/>
        <v>4706188</v>
      </c>
      <c r="G52" s="24">
        <f t="shared" si="2"/>
        <v>18547327</v>
      </c>
      <c r="H52" s="22">
        <f t="shared" si="3"/>
        <v>0.79761390912298635</v>
      </c>
      <c r="I52" s="23">
        <f t="shared" si="4"/>
        <v>1.8832593349949082E-2</v>
      </c>
    </row>
    <row r="53" spans="1:9">
      <c r="A53" s="19" t="s">
        <v>106</v>
      </c>
      <c r="B53" s="20" t="s">
        <v>107</v>
      </c>
      <c r="C53" s="29">
        <v>7109.91</v>
      </c>
      <c r="D53" s="39">
        <v>3.9199999999999999E-3</v>
      </c>
      <c r="E53" s="24">
        <f t="shared" si="0"/>
        <v>11589153</v>
      </c>
      <c r="F53" s="24">
        <f t="shared" si="5"/>
        <v>1654552</v>
      </c>
      <c r="G53" s="24">
        <f t="shared" si="2"/>
        <v>9934601</v>
      </c>
      <c r="H53" s="22">
        <f t="shared" si="3"/>
        <v>0.8572327071702307</v>
      </c>
      <c r="I53" s="23">
        <f t="shared" si="4"/>
        <v>1.0087399695222793E-2</v>
      </c>
    </row>
    <row r="54" spans="1:9">
      <c r="A54" s="19" t="s">
        <v>108</v>
      </c>
      <c r="B54" s="20" t="s">
        <v>109</v>
      </c>
      <c r="C54" s="29">
        <v>3857.14</v>
      </c>
      <c r="D54" s="39">
        <v>2.0200000000000001E-3</v>
      </c>
      <c r="E54" s="24">
        <f t="shared" si="0"/>
        <v>6287138</v>
      </c>
      <c r="F54" s="24">
        <f t="shared" si="5"/>
        <v>852601</v>
      </c>
      <c r="G54" s="24">
        <f t="shared" si="2"/>
        <v>5434537</v>
      </c>
      <c r="H54" s="22">
        <f t="shared" si="3"/>
        <v>0.86438964756300884</v>
      </c>
      <c r="I54" s="23">
        <f t="shared" si="4"/>
        <v>5.5181226581195349E-3</v>
      </c>
    </row>
    <row r="55" spans="1:9">
      <c r="A55" s="19" t="s">
        <v>110</v>
      </c>
      <c r="B55" s="20" t="s">
        <v>111</v>
      </c>
      <c r="C55" s="29">
        <v>2981.75</v>
      </c>
      <c r="D55" s="39">
        <v>1.57E-3</v>
      </c>
      <c r="E55" s="24">
        <f t="shared" si="0"/>
        <v>4860253</v>
      </c>
      <c r="F55" s="24">
        <f t="shared" si="5"/>
        <v>662665</v>
      </c>
      <c r="G55" s="24">
        <f t="shared" si="2"/>
        <v>4197588</v>
      </c>
      <c r="H55" s="22">
        <f t="shared" si="3"/>
        <v>0.86365627468364303</v>
      </c>
      <c r="I55" s="23">
        <f t="shared" si="4"/>
        <v>4.2621488182435158E-3</v>
      </c>
    </row>
    <row r="56" spans="1:9">
      <c r="A56" s="19" t="s">
        <v>112</v>
      </c>
      <c r="B56" s="20" t="s">
        <v>113</v>
      </c>
      <c r="C56" s="29">
        <v>27032.74</v>
      </c>
      <c r="D56" s="39">
        <v>1.9210000000000001E-2</v>
      </c>
      <c r="E56" s="24">
        <f t="shared" si="0"/>
        <v>44063366</v>
      </c>
      <c r="F56" s="24">
        <f t="shared" si="5"/>
        <v>8108150</v>
      </c>
      <c r="G56" s="24">
        <f t="shared" si="2"/>
        <v>35955216</v>
      </c>
      <c r="H56" s="22">
        <f t="shared" si="3"/>
        <v>0.81598886476353172</v>
      </c>
      <c r="I56" s="23">
        <f t="shared" si="4"/>
        <v>3.65082236236835E-2</v>
      </c>
    </row>
    <row r="57" spans="1:9">
      <c r="A57" s="19" t="s">
        <v>114</v>
      </c>
      <c r="B57" s="20" t="s">
        <v>115</v>
      </c>
      <c r="C57" s="29">
        <v>10974.94</v>
      </c>
      <c r="D57" s="39">
        <v>1.061E-2</v>
      </c>
      <c r="E57" s="24">
        <f t="shared" si="0"/>
        <v>17889152</v>
      </c>
      <c r="F57" s="24">
        <f t="shared" si="5"/>
        <v>4478265</v>
      </c>
      <c r="G57" s="24">
        <f t="shared" si="2"/>
        <v>13410887</v>
      </c>
      <c r="H57" s="22">
        <f t="shared" si="3"/>
        <v>0.74966588690173797</v>
      </c>
      <c r="I57" s="23">
        <f t="shared" si="4"/>
        <v>1.361715255967173E-2</v>
      </c>
    </row>
    <row r="58" spans="1:9">
      <c r="A58" s="19" t="s">
        <v>116</v>
      </c>
      <c r="B58" s="20" t="s">
        <v>117</v>
      </c>
      <c r="C58" s="29">
        <v>2476.23</v>
      </c>
      <c r="D58" s="39">
        <v>2.0500000000000002E-3</v>
      </c>
      <c r="E58" s="24">
        <f t="shared" si="0"/>
        <v>4036255</v>
      </c>
      <c r="F58" s="24">
        <f t="shared" si="5"/>
        <v>865263</v>
      </c>
      <c r="G58" s="24">
        <f t="shared" si="2"/>
        <v>3170992</v>
      </c>
      <c r="H58" s="22">
        <f t="shared" si="3"/>
        <v>0.78562727082406836</v>
      </c>
      <c r="I58" s="23">
        <f t="shared" si="4"/>
        <v>3.2197633034637138E-3</v>
      </c>
    </row>
    <row r="59" spans="1:9">
      <c r="A59" s="19" t="s">
        <v>118</v>
      </c>
      <c r="B59" s="20" t="s">
        <v>119</v>
      </c>
      <c r="C59" s="29">
        <v>4079.64</v>
      </c>
      <c r="D59" s="39">
        <v>1.4300000000000001E-3</v>
      </c>
      <c r="E59" s="24">
        <f t="shared" si="0"/>
        <v>6649813</v>
      </c>
      <c r="F59" s="24">
        <f t="shared" si="5"/>
        <v>603574</v>
      </c>
      <c r="G59" s="24">
        <f t="shared" si="2"/>
        <v>6046239</v>
      </c>
      <c r="H59" s="22">
        <f t="shared" si="3"/>
        <v>0.90923444012636145</v>
      </c>
      <c r="I59" s="23">
        <f t="shared" si="4"/>
        <v>6.13923291391815E-3</v>
      </c>
    </row>
    <row r="60" spans="1:9">
      <c r="A60" s="19" t="s">
        <v>120</v>
      </c>
      <c r="B60" s="20" t="s">
        <v>121</v>
      </c>
      <c r="C60" s="29">
        <v>20552.419999999998</v>
      </c>
      <c r="D60" s="39">
        <v>1.967E-2</v>
      </c>
      <c r="E60" s="24">
        <f t="shared" si="0"/>
        <v>33500445</v>
      </c>
      <c r="F60" s="24">
        <f t="shared" si="5"/>
        <v>8302307</v>
      </c>
      <c r="G60" s="24">
        <f t="shared" si="2"/>
        <v>25198138</v>
      </c>
      <c r="H60" s="22">
        <f t="shared" si="3"/>
        <v>0.75217323232571986</v>
      </c>
      <c r="I60" s="23">
        <f t="shared" si="4"/>
        <v>2.5585696857013368E-2</v>
      </c>
    </row>
    <row r="61" spans="1:9">
      <c r="A61" s="19" t="s">
        <v>122</v>
      </c>
      <c r="B61" s="20" t="s">
        <v>123</v>
      </c>
      <c r="C61" s="29">
        <v>1020.68</v>
      </c>
      <c r="D61" s="39">
        <v>1.9599999999999999E-3</v>
      </c>
      <c r="E61" s="24">
        <f t="shared" si="0"/>
        <v>1663708</v>
      </c>
      <c r="F61" s="24">
        <f t="shared" si="5"/>
        <v>827276</v>
      </c>
      <c r="G61" s="24">
        <f t="shared" si="2"/>
        <v>836432</v>
      </c>
      <c r="H61" s="22">
        <f t="shared" si="3"/>
        <v>0.50275168479084065</v>
      </c>
      <c r="I61" s="23">
        <f t="shared" si="4"/>
        <v>8.4929670571315256E-4</v>
      </c>
    </row>
    <row r="62" spans="1:9">
      <c r="A62" s="19" t="s">
        <v>124</v>
      </c>
      <c r="B62" s="20" t="s">
        <v>125</v>
      </c>
      <c r="C62" s="29">
        <v>3469.47</v>
      </c>
      <c r="D62" s="39">
        <v>1.7099999999999999E-3</v>
      </c>
      <c r="E62" s="24">
        <f t="shared" si="0"/>
        <v>5655236</v>
      </c>
      <c r="F62" s="24">
        <f t="shared" si="5"/>
        <v>721756</v>
      </c>
      <c r="G62" s="24">
        <f t="shared" si="2"/>
        <v>4933480</v>
      </c>
      <c r="H62" s="22">
        <f t="shared" si="3"/>
        <v>0.87237384965012954</v>
      </c>
      <c r="I62" s="23">
        <f t="shared" si="4"/>
        <v>5.0093591728935811E-3</v>
      </c>
    </row>
    <row r="63" spans="1:9">
      <c r="A63" s="19" t="s">
        <v>126</v>
      </c>
      <c r="B63" s="20" t="s">
        <v>127</v>
      </c>
      <c r="C63" s="29">
        <v>2263.13</v>
      </c>
      <c r="D63" s="39">
        <v>1.15E-3</v>
      </c>
      <c r="E63" s="24">
        <f t="shared" si="0"/>
        <v>3688902</v>
      </c>
      <c r="F63" s="24">
        <f t="shared" si="5"/>
        <v>485392</v>
      </c>
      <c r="G63" s="24">
        <f t="shared" si="2"/>
        <v>3203510</v>
      </c>
      <c r="H63" s="22">
        <f t="shared" si="3"/>
        <v>0.8684182989952024</v>
      </c>
      <c r="I63" s="23">
        <f t="shared" si="4"/>
        <v>3.2527814451373707E-3</v>
      </c>
    </row>
    <row r="64" spans="1:9">
      <c r="A64" s="19">
        <v>3407</v>
      </c>
      <c r="B64" s="20" t="s">
        <v>128</v>
      </c>
      <c r="C64" s="29">
        <v>885.75</v>
      </c>
      <c r="D64" s="39">
        <v>5.1000000000000004E-4</v>
      </c>
      <c r="E64" s="24">
        <f t="shared" si="0"/>
        <v>1443773</v>
      </c>
      <c r="F64" s="24">
        <f t="shared" si="5"/>
        <v>215261</v>
      </c>
      <c r="G64" s="24">
        <f t="shared" si="2"/>
        <v>1228512</v>
      </c>
      <c r="H64" s="22">
        <f t="shared" si="3"/>
        <v>0.85090384707291244</v>
      </c>
      <c r="I64" s="23">
        <f t="shared" si="4"/>
        <v>1.2474070749673332E-3</v>
      </c>
    </row>
    <row r="65" spans="1:9">
      <c r="A65" s="19" t="s">
        <v>129</v>
      </c>
      <c r="B65" s="20" t="s">
        <v>130</v>
      </c>
      <c r="C65" s="29">
        <v>5533.61</v>
      </c>
      <c r="D65" s="39">
        <v>2.9199999999999999E-3</v>
      </c>
      <c r="E65" s="24">
        <f t="shared" si="0"/>
        <v>9019784</v>
      </c>
      <c r="F65" s="24">
        <f t="shared" si="5"/>
        <v>1232473</v>
      </c>
      <c r="G65" s="24">
        <f t="shared" si="2"/>
        <v>7787311</v>
      </c>
      <c r="H65" s="22">
        <f t="shared" si="3"/>
        <v>0.86335892300746897</v>
      </c>
      <c r="I65" s="23">
        <f t="shared" si="4"/>
        <v>7.9070833954987332E-3</v>
      </c>
    </row>
    <row r="66" spans="1:9">
      <c r="A66" s="19" t="s">
        <v>131</v>
      </c>
      <c r="B66" s="20" t="s">
        <v>132</v>
      </c>
      <c r="C66" s="29">
        <v>7156.39</v>
      </c>
      <c r="D66" s="39">
        <v>6.1500000000000001E-3</v>
      </c>
      <c r="E66" s="24">
        <f t="shared" si="0"/>
        <v>11664916</v>
      </c>
      <c r="F66" s="24">
        <f t="shared" si="5"/>
        <v>2595790</v>
      </c>
      <c r="G66" s="24">
        <f t="shared" si="2"/>
        <v>9069126</v>
      </c>
      <c r="H66" s="22">
        <f t="shared" si="3"/>
        <v>0.77747032211805045</v>
      </c>
      <c r="I66" s="23">
        <f t="shared" si="4"/>
        <v>9.2086132949211665E-3</v>
      </c>
    </row>
    <row r="67" spans="1:9">
      <c r="A67" s="19" t="s">
        <v>133</v>
      </c>
      <c r="B67" s="20" t="s">
        <v>134</v>
      </c>
      <c r="C67" s="29">
        <v>13149.25</v>
      </c>
      <c r="D67" s="39">
        <v>2.1669999999999998E-2</v>
      </c>
      <c r="E67" s="24">
        <f t="shared" si="0"/>
        <v>21433278</v>
      </c>
      <c r="F67" s="24">
        <f t="shared" si="5"/>
        <v>9146466</v>
      </c>
      <c r="G67" s="24">
        <f t="shared" si="2"/>
        <v>12286812</v>
      </c>
      <c r="H67" s="22">
        <f t="shared" si="3"/>
        <v>0.57325864947023031</v>
      </c>
      <c r="I67" s="23">
        <f t="shared" si="4"/>
        <v>1.2475788773405168E-2</v>
      </c>
    </row>
    <row r="68" spans="1:9">
      <c r="A68" s="19" t="s">
        <v>135</v>
      </c>
      <c r="B68" s="20" t="s">
        <v>136</v>
      </c>
      <c r="C68" s="29">
        <v>3750.09</v>
      </c>
      <c r="D68" s="39">
        <v>3.1900000000000001E-3</v>
      </c>
      <c r="E68" s="24">
        <f t="shared" si="0"/>
        <v>6112647</v>
      </c>
      <c r="F68" s="24">
        <f t="shared" si="5"/>
        <v>1346434</v>
      </c>
      <c r="G68" s="24">
        <f t="shared" si="2"/>
        <v>4766213</v>
      </c>
      <c r="H68" s="22">
        <f t="shared" si="3"/>
        <v>0.77972979627320205</v>
      </c>
      <c r="I68" s="23">
        <f t="shared" si="4"/>
        <v>4.8395195301318E-3</v>
      </c>
    </row>
    <row r="69" spans="1:9">
      <c r="A69" s="19" t="s">
        <v>137</v>
      </c>
      <c r="B69" s="20" t="s">
        <v>138</v>
      </c>
      <c r="C69" s="29">
        <v>4830.38</v>
      </c>
      <c r="D69" s="39">
        <v>2.8900000000000002E-3</v>
      </c>
      <c r="E69" s="24">
        <f t="shared" ref="E69:E89" si="6">ROUND(C69*$E$1,0)</f>
        <v>7873519</v>
      </c>
      <c r="F69" s="24">
        <f t="shared" ref="F69:F89" si="7">ROUND($F$2*$C$90*$F$1*D69,0)</f>
        <v>1219810</v>
      </c>
      <c r="G69" s="24">
        <f t="shared" ref="G69:G89" si="8">E69-F69</f>
        <v>6653709</v>
      </c>
      <c r="H69" s="22">
        <f t="shared" ref="H69:H90" si="9">G69/E69</f>
        <v>0.84507435620590998</v>
      </c>
      <c r="I69" s="23">
        <f t="shared" ref="I69:I89" si="10">G69/$G$90</f>
        <v>6.756046079626263E-3</v>
      </c>
    </row>
    <row r="70" spans="1:9">
      <c r="A70" s="19" t="s">
        <v>139</v>
      </c>
      <c r="B70" s="20" t="s">
        <v>140</v>
      </c>
      <c r="C70" s="29">
        <v>8076.34</v>
      </c>
      <c r="D70" s="39">
        <v>7.5700000000000003E-3</v>
      </c>
      <c r="E70" s="24">
        <f t="shared" si="6"/>
        <v>13164434</v>
      </c>
      <c r="F70" s="24">
        <f t="shared" si="7"/>
        <v>3195143</v>
      </c>
      <c r="G70" s="24">
        <f t="shared" si="8"/>
        <v>9969291</v>
      </c>
      <c r="H70" s="22">
        <f t="shared" si="9"/>
        <v>0.75728975510834728</v>
      </c>
      <c r="I70" s="23">
        <f t="shared" si="10"/>
        <v>1.0122623243247246E-2</v>
      </c>
    </row>
    <row r="71" spans="1:9">
      <c r="A71" s="19" t="s">
        <v>141</v>
      </c>
      <c r="B71" s="20" t="s">
        <v>142</v>
      </c>
      <c r="C71" s="29">
        <v>20006.39</v>
      </c>
      <c r="D71" s="39">
        <v>1.822E-2</v>
      </c>
      <c r="E71" s="24">
        <f t="shared" si="6"/>
        <v>32610416</v>
      </c>
      <c r="F71" s="24">
        <f t="shared" si="7"/>
        <v>7690291</v>
      </c>
      <c r="G71" s="24">
        <f t="shared" si="8"/>
        <v>24920125</v>
      </c>
      <c r="H71" s="22">
        <f t="shared" si="9"/>
        <v>0.76417685073382691</v>
      </c>
      <c r="I71" s="23">
        <f t="shared" si="10"/>
        <v>2.5303407890252854E-2</v>
      </c>
    </row>
    <row r="72" spans="1:9">
      <c r="A72" s="19" t="s">
        <v>143</v>
      </c>
      <c r="B72" s="20" t="s">
        <v>144</v>
      </c>
      <c r="C72" s="29">
        <v>29426.74</v>
      </c>
      <c r="D72" s="39">
        <v>3.6519999999999997E-2</v>
      </c>
      <c r="E72" s="24">
        <f t="shared" si="6"/>
        <v>47965586</v>
      </c>
      <c r="F72" s="24">
        <f t="shared" si="7"/>
        <v>15414349</v>
      </c>
      <c r="G72" s="24">
        <f t="shared" si="8"/>
        <v>32551237</v>
      </c>
      <c r="H72" s="22">
        <f t="shared" si="9"/>
        <v>0.67863732551917533</v>
      </c>
      <c r="I72" s="23">
        <f t="shared" si="10"/>
        <v>3.3051889873878672E-2</v>
      </c>
    </row>
    <row r="73" spans="1:9">
      <c r="A73" s="19" t="s">
        <v>145</v>
      </c>
      <c r="B73" s="20" t="s">
        <v>146</v>
      </c>
      <c r="C73" s="29">
        <v>30167.68</v>
      </c>
      <c r="D73" s="39">
        <v>2.1430000000000001E-2</v>
      </c>
      <c r="E73" s="24">
        <f t="shared" si="6"/>
        <v>49173318</v>
      </c>
      <c r="F73" s="24">
        <f t="shared" si="7"/>
        <v>9045167</v>
      </c>
      <c r="G73" s="24">
        <f t="shared" si="8"/>
        <v>40128151</v>
      </c>
      <c r="H73" s="22">
        <f t="shared" si="9"/>
        <v>0.81605538597171745</v>
      </c>
      <c r="I73" s="23">
        <f t="shared" si="10"/>
        <v>4.0745340267541112E-2</v>
      </c>
    </row>
    <row r="74" spans="1:9">
      <c r="A74" s="19" t="s">
        <v>147</v>
      </c>
      <c r="B74" s="20" t="s">
        <v>148</v>
      </c>
      <c r="C74" s="29">
        <v>2583.6999999999998</v>
      </c>
      <c r="D74" s="39">
        <v>1.89E-3</v>
      </c>
      <c r="E74" s="24">
        <f t="shared" si="6"/>
        <v>4211431</v>
      </c>
      <c r="F74" s="24">
        <f t="shared" si="7"/>
        <v>797731</v>
      </c>
      <c r="G74" s="24">
        <f t="shared" si="8"/>
        <v>3413700</v>
      </c>
      <c r="H74" s="22">
        <f t="shared" si="9"/>
        <v>0.81057958684352183</v>
      </c>
      <c r="I74" s="23">
        <f t="shared" si="10"/>
        <v>3.4662042632192325E-3</v>
      </c>
    </row>
    <row r="75" spans="1:9">
      <c r="A75" s="19" t="s">
        <v>149</v>
      </c>
      <c r="B75" s="20" t="s">
        <v>150</v>
      </c>
      <c r="C75" s="29">
        <v>6093.55</v>
      </c>
      <c r="D75" s="39">
        <v>4.0299999999999997E-3</v>
      </c>
      <c r="E75" s="24">
        <f t="shared" si="6"/>
        <v>9932487</v>
      </c>
      <c r="F75" s="24">
        <f t="shared" si="7"/>
        <v>1700981</v>
      </c>
      <c r="G75" s="24">
        <f t="shared" si="8"/>
        <v>8231506</v>
      </c>
      <c r="H75" s="22">
        <f t="shared" si="9"/>
        <v>0.82874571091812155</v>
      </c>
      <c r="I75" s="23">
        <f t="shared" si="10"/>
        <v>8.3581103172260859E-3</v>
      </c>
    </row>
    <row r="76" spans="1:9">
      <c r="A76" s="19" t="s">
        <v>151</v>
      </c>
      <c r="B76" s="20" t="s">
        <v>152</v>
      </c>
      <c r="C76" s="29">
        <v>11828.37</v>
      </c>
      <c r="D76" s="39">
        <v>7.0000000000000001E-3</v>
      </c>
      <c r="E76" s="24">
        <f t="shared" si="6"/>
        <v>19280243</v>
      </c>
      <c r="F76" s="24">
        <f t="shared" si="7"/>
        <v>2954558</v>
      </c>
      <c r="G76" s="24">
        <f t="shared" si="8"/>
        <v>16325685</v>
      </c>
      <c r="H76" s="22">
        <f t="shared" si="9"/>
        <v>0.84675722188771163</v>
      </c>
      <c r="I76" s="23">
        <f t="shared" si="10"/>
        <v>1.6576781482548049E-2</v>
      </c>
    </row>
    <row r="77" spans="1:9">
      <c r="A77" s="19" t="s">
        <v>153</v>
      </c>
      <c r="B77" s="20" t="s">
        <v>154</v>
      </c>
      <c r="C77" s="29">
        <v>3690.69</v>
      </c>
      <c r="D77" s="39">
        <v>2.8400000000000001E-3</v>
      </c>
      <c r="E77" s="24">
        <f t="shared" si="6"/>
        <v>6015825</v>
      </c>
      <c r="F77" s="24">
        <f t="shared" si="7"/>
        <v>1198706</v>
      </c>
      <c r="G77" s="24">
        <f t="shared" si="8"/>
        <v>4817119</v>
      </c>
      <c r="H77" s="22">
        <f t="shared" si="9"/>
        <v>0.80074121172075319</v>
      </c>
      <c r="I77" s="23">
        <f t="shared" si="10"/>
        <v>4.8912084876334668E-3</v>
      </c>
    </row>
    <row r="78" spans="1:9">
      <c r="A78" s="19" t="s">
        <v>155</v>
      </c>
      <c r="B78" s="20" t="s">
        <v>156</v>
      </c>
      <c r="C78" s="29">
        <v>3634.81</v>
      </c>
      <c r="D78" s="39">
        <v>2.0699999999999998E-3</v>
      </c>
      <c r="E78" s="24">
        <f t="shared" si="6"/>
        <v>5924740</v>
      </c>
      <c r="F78" s="24">
        <f t="shared" si="7"/>
        <v>873705</v>
      </c>
      <c r="G78" s="24">
        <f t="shared" si="8"/>
        <v>5051035</v>
      </c>
      <c r="H78" s="22">
        <f t="shared" si="9"/>
        <v>0.85253276937047029</v>
      </c>
      <c r="I78" s="23">
        <f t="shared" si="10"/>
        <v>5.1287222224183603E-3</v>
      </c>
    </row>
    <row r="79" spans="1:9">
      <c r="A79" s="19" t="s">
        <v>157</v>
      </c>
      <c r="B79" s="20" t="s">
        <v>158</v>
      </c>
      <c r="C79" s="29">
        <v>9270.9599999999991</v>
      </c>
      <c r="D79" s="39">
        <v>9.0600000000000003E-3</v>
      </c>
      <c r="E79" s="24">
        <f t="shared" si="6"/>
        <v>15111665</v>
      </c>
      <c r="F79" s="24">
        <f t="shared" si="7"/>
        <v>3824042</v>
      </c>
      <c r="G79" s="24">
        <f t="shared" si="8"/>
        <v>11287623</v>
      </c>
      <c r="H79" s="22">
        <f t="shared" si="9"/>
        <v>0.74694767254303218</v>
      </c>
      <c r="I79" s="23">
        <f t="shared" si="10"/>
        <v>1.1461231790787551E-2</v>
      </c>
    </row>
    <row r="80" spans="1:9">
      <c r="A80" s="19" t="s">
        <v>159</v>
      </c>
      <c r="B80" s="20" t="s">
        <v>160</v>
      </c>
      <c r="C80" s="29">
        <v>12585.55</v>
      </c>
      <c r="D80" s="39">
        <v>1.098E-2</v>
      </c>
      <c r="E80" s="24">
        <f t="shared" si="6"/>
        <v>20514447</v>
      </c>
      <c r="F80" s="24">
        <f t="shared" si="7"/>
        <v>4634435</v>
      </c>
      <c r="G80" s="24">
        <f t="shared" si="8"/>
        <v>15880012</v>
      </c>
      <c r="H80" s="22">
        <f t="shared" si="9"/>
        <v>0.77408920649920521</v>
      </c>
      <c r="I80" s="23">
        <f t="shared" si="10"/>
        <v>1.612425382850648E-2</v>
      </c>
    </row>
    <row r="81" spans="1:9">
      <c r="A81" s="19" t="s">
        <v>161</v>
      </c>
      <c r="B81" s="20" t="s">
        <v>162</v>
      </c>
      <c r="C81" s="29">
        <v>9069.3799999999992</v>
      </c>
      <c r="D81" s="39">
        <v>9.0600000000000003E-3</v>
      </c>
      <c r="E81" s="24">
        <f t="shared" si="6"/>
        <v>14783089</v>
      </c>
      <c r="F81" s="24">
        <f t="shared" si="7"/>
        <v>3824042</v>
      </c>
      <c r="G81" s="24">
        <f t="shared" si="8"/>
        <v>10959047</v>
      </c>
      <c r="H81" s="22">
        <f t="shared" si="9"/>
        <v>0.74132321059556627</v>
      </c>
      <c r="I81" s="23">
        <f t="shared" si="10"/>
        <v>1.1127602142021836E-2</v>
      </c>
    </row>
    <row r="82" spans="1:9">
      <c r="A82" s="19" t="s">
        <v>163</v>
      </c>
      <c r="B82" s="20" t="s">
        <v>164</v>
      </c>
      <c r="C82" s="29">
        <v>10511.28</v>
      </c>
      <c r="D82" s="39">
        <v>6.2500000000000003E-3</v>
      </c>
      <c r="E82" s="24">
        <f t="shared" si="6"/>
        <v>17133386</v>
      </c>
      <c r="F82" s="24">
        <f t="shared" si="7"/>
        <v>2637998</v>
      </c>
      <c r="G82" s="24">
        <f t="shared" si="8"/>
        <v>14495388</v>
      </c>
      <c r="H82" s="22">
        <f t="shared" si="9"/>
        <v>0.84603171842390057</v>
      </c>
      <c r="I82" s="23">
        <f t="shared" si="10"/>
        <v>1.4718333679765914E-2</v>
      </c>
    </row>
    <row r="83" spans="1:9">
      <c r="A83" s="19" t="s">
        <v>165</v>
      </c>
      <c r="B83" s="20" t="s">
        <v>166</v>
      </c>
      <c r="C83" s="29">
        <v>10231.4</v>
      </c>
      <c r="D83" s="39">
        <v>6.5399999999999998E-3</v>
      </c>
      <c r="E83" s="24">
        <f t="shared" si="6"/>
        <v>16677182</v>
      </c>
      <c r="F83" s="24">
        <f t="shared" si="7"/>
        <v>2760401</v>
      </c>
      <c r="G83" s="24">
        <f t="shared" si="8"/>
        <v>13916781</v>
      </c>
      <c r="H83" s="22">
        <f t="shared" si="9"/>
        <v>0.83448036964518346</v>
      </c>
      <c r="I83" s="23">
        <f t="shared" si="10"/>
        <v>1.4130827440164166E-2</v>
      </c>
    </row>
    <row r="84" spans="1:9">
      <c r="A84" s="19" t="s">
        <v>167</v>
      </c>
      <c r="B84" s="20" t="s">
        <v>168</v>
      </c>
      <c r="C84" s="29">
        <v>5583.79</v>
      </c>
      <c r="D84" s="39">
        <v>2.8600000000000001E-3</v>
      </c>
      <c r="E84" s="24">
        <f t="shared" si="6"/>
        <v>9101578</v>
      </c>
      <c r="F84" s="24">
        <f t="shared" si="7"/>
        <v>1207148</v>
      </c>
      <c r="G84" s="24">
        <f t="shared" si="8"/>
        <v>7894430</v>
      </c>
      <c r="H84" s="22">
        <f t="shared" si="9"/>
        <v>0.86736937265164349</v>
      </c>
      <c r="I84" s="23">
        <f t="shared" si="10"/>
        <v>8.015849934582946E-3</v>
      </c>
    </row>
    <row r="85" spans="1:9">
      <c r="A85" s="19" t="s">
        <v>169</v>
      </c>
      <c r="B85" s="20" t="s">
        <v>170</v>
      </c>
      <c r="C85" s="29">
        <v>6494.06</v>
      </c>
      <c r="D85" s="39">
        <v>3.79E-3</v>
      </c>
      <c r="E85" s="24">
        <f t="shared" si="6"/>
        <v>10585318</v>
      </c>
      <c r="F85" s="24">
        <f t="shared" si="7"/>
        <v>1599682</v>
      </c>
      <c r="G85" s="24">
        <f t="shared" si="8"/>
        <v>8985636</v>
      </c>
      <c r="H85" s="22">
        <f t="shared" si="9"/>
        <v>0.84887728455583478</v>
      </c>
      <c r="I85" s="23">
        <f t="shared" si="10"/>
        <v>9.1238391806357354E-3</v>
      </c>
    </row>
    <row r="86" spans="1:9">
      <c r="A86" s="19" t="s">
        <v>171</v>
      </c>
      <c r="B86" s="20" t="s">
        <v>172</v>
      </c>
      <c r="C86" s="29">
        <v>6322.68</v>
      </c>
      <c r="D86" s="39">
        <v>3.8800000000000002E-3</v>
      </c>
      <c r="E86" s="24">
        <f t="shared" si="6"/>
        <v>10305968</v>
      </c>
      <c r="F86" s="24">
        <f t="shared" si="7"/>
        <v>1637669</v>
      </c>
      <c r="G86" s="24">
        <f t="shared" si="8"/>
        <v>8668299</v>
      </c>
      <c r="H86" s="22">
        <f t="shared" si="9"/>
        <v>0.84109508199520899</v>
      </c>
      <c r="I86" s="23">
        <f t="shared" si="10"/>
        <v>8.8016213928168874E-3</v>
      </c>
    </row>
    <row r="87" spans="1:9">
      <c r="A87" s="19" t="s">
        <v>173</v>
      </c>
      <c r="B87" s="20" t="s">
        <v>174</v>
      </c>
      <c r="C87" s="29">
        <v>7700.03</v>
      </c>
      <c r="D87" s="39">
        <v>1.158E-2</v>
      </c>
      <c r="E87" s="24">
        <f t="shared" si="6"/>
        <v>12551049</v>
      </c>
      <c r="F87" s="24">
        <f t="shared" si="7"/>
        <v>4887682</v>
      </c>
      <c r="G87" s="24">
        <f t="shared" si="8"/>
        <v>7663367</v>
      </c>
      <c r="H87" s="22">
        <f t="shared" si="9"/>
        <v>0.61057581720858556</v>
      </c>
      <c r="I87" s="23">
        <f t="shared" si="10"/>
        <v>7.7812330802394993E-3</v>
      </c>
    </row>
    <row r="88" spans="1:9">
      <c r="A88" s="19" t="s">
        <v>175</v>
      </c>
      <c r="B88" s="20" t="s">
        <v>176</v>
      </c>
      <c r="C88" s="29">
        <v>21661.41</v>
      </c>
      <c r="D88" s="39">
        <v>1.738E-2</v>
      </c>
      <c r="E88" s="24">
        <f t="shared" si="6"/>
        <v>35308098</v>
      </c>
      <c r="F88" s="24">
        <f t="shared" si="7"/>
        <v>7335744</v>
      </c>
      <c r="G88" s="24">
        <f t="shared" si="8"/>
        <v>27972354</v>
      </c>
      <c r="H88" s="22">
        <f t="shared" si="9"/>
        <v>0.79223621731196059</v>
      </c>
      <c r="I88" s="23">
        <f t="shared" si="10"/>
        <v>2.8402581564600741E-2</v>
      </c>
    </row>
    <row r="89" spans="1:9">
      <c r="A89" s="19" t="s">
        <v>177</v>
      </c>
      <c r="B89" s="20" t="s">
        <v>178</v>
      </c>
      <c r="C89" s="29">
        <v>12070.4</v>
      </c>
      <c r="D89" s="39">
        <v>1.048E-2</v>
      </c>
      <c r="E89" s="24">
        <f t="shared" si="6"/>
        <v>19674752</v>
      </c>
      <c r="F89" s="24">
        <f t="shared" si="7"/>
        <v>4423395</v>
      </c>
      <c r="G89" s="24">
        <f t="shared" si="8"/>
        <v>15251357</v>
      </c>
      <c r="H89" s="22">
        <f t="shared" si="9"/>
        <v>0.77517404031318926</v>
      </c>
      <c r="I89" s="23">
        <f t="shared" si="10"/>
        <v>1.5485929827834456E-2</v>
      </c>
    </row>
    <row r="90" spans="1:9">
      <c r="A90" s="26"/>
      <c r="B90" s="27" t="s">
        <v>179</v>
      </c>
      <c r="C90" s="21">
        <f>SUM(C5:C89)</f>
        <v>863148.5700000003</v>
      </c>
      <c r="D90" s="39">
        <f>SUM(D5:D89)</f>
        <v>0.99999999999999956</v>
      </c>
      <c r="E90" s="24">
        <f>SUM(E5:E89)</f>
        <v>1406932174</v>
      </c>
      <c r="F90" s="24">
        <f>SUM(F5:F89)</f>
        <v>422079655</v>
      </c>
      <c r="G90" s="24">
        <f>SUM(G5:G89)</f>
        <v>984852519</v>
      </c>
      <c r="H90" s="22">
        <f t="shared" si="9"/>
        <v>0.69999999800985435</v>
      </c>
      <c r="I90" s="23">
        <f>SUM(I5:I89)</f>
        <v>1</v>
      </c>
    </row>
  </sheetData>
  <phoneticPr fontId="4" type="noConversion"/>
  <pageMargins left="0.75" right="0.75" top="1" bottom="1" header="0.5" footer="0.5"/>
  <pageSetup scale="82" orientation="portrait" r:id="rId1"/>
  <headerFooter alignWithMargins="0">
    <oddHeader>&amp;CEFA PROJECTION USING CURRENT ITA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90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90" sqref="A1:J90"/>
    </sheetView>
  </sheetViews>
  <sheetFormatPr defaultRowHeight="12.75"/>
  <cols>
    <col min="2" max="2" width="16.42578125" customWidth="1"/>
    <col min="3" max="3" width="14" style="40" customWidth="1"/>
    <col min="4" max="4" width="9.7109375" style="40" customWidth="1"/>
    <col min="5" max="5" width="15" customWidth="1"/>
    <col min="6" max="6" width="9" style="45" customWidth="1"/>
    <col min="7" max="7" width="14.42578125" customWidth="1"/>
    <col min="8" max="8" width="9.140625" style="45"/>
    <col min="9" max="9" width="11.140625" style="70" hidden="1" customWidth="1"/>
    <col min="10" max="10" width="9" style="71" customWidth="1"/>
  </cols>
  <sheetData>
    <row r="1" spans="1:11" ht="45">
      <c r="A1" s="13" t="s">
        <v>6</v>
      </c>
      <c r="B1" s="13" t="s">
        <v>7</v>
      </c>
      <c r="C1" s="50" t="s">
        <v>188</v>
      </c>
      <c r="D1" s="51" t="s">
        <v>9</v>
      </c>
      <c r="E1" s="57" t="s">
        <v>189</v>
      </c>
      <c r="F1" s="58" t="s">
        <v>9</v>
      </c>
      <c r="G1" s="64" t="s">
        <v>190</v>
      </c>
      <c r="H1" s="77" t="s">
        <v>9</v>
      </c>
      <c r="I1" s="78" t="s">
        <v>196</v>
      </c>
      <c r="J1" s="78" t="s">
        <v>197</v>
      </c>
      <c r="K1" s="72"/>
    </row>
    <row r="2" spans="1:11">
      <c r="A2" s="19" t="s">
        <v>10</v>
      </c>
      <c r="B2" s="20" t="s">
        <v>11</v>
      </c>
      <c r="C2" s="52">
        <f>VLOOKUP(A2,'FY 2010 ITA less 4% homes'!$A$5:$I$89,7,FALSE)</f>
        <v>5253602</v>
      </c>
      <c r="D2" s="53">
        <f>VLOOKUP(A2,'FY 2010 ITA less 4% homes'!$A$5:$I$89,9,FALSE)</f>
        <v>5.3344047682006039E-3</v>
      </c>
      <c r="E2" s="59">
        <f>VLOOKUP(A2,'ITA Tier I, II, III'!$A$5:$I$89,7,FALSE)</f>
        <v>5084770</v>
      </c>
      <c r="F2" s="60">
        <f>VLOOKUP(A2,'ITA Tier I, II, III'!$A$5:$I$89,9,FALSE)</f>
        <v>5.1629760506528627E-3</v>
      </c>
      <c r="G2" s="65">
        <f>VLOOKUP(A2,'FY2010 ITA Original'!$A$5:$I$89,7,FALSE)</f>
        <v>5224056</v>
      </c>
      <c r="H2" s="73">
        <f>VLOOKUP(A2,'FY2010 ITA Original'!$A$5:$I$89,9,FALSE)</f>
        <v>5.3044043643249291E-3</v>
      </c>
      <c r="I2" s="75">
        <f>+IF(E2-G2&lt;0,G2-E2,0)</f>
        <v>139286</v>
      </c>
      <c r="J2" s="76">
        <f>I2/G2</f>
        <v>2.6662424751955186E-2</v>
      </c>
    </row>
    <row r="3" spans="1:11">
      <c r="A3" s="19" t="s">
        <v>12</v>
      </c>
      <c r="B3" s="20" t="s">
        <v>13</v>
      </c>
      <c r="C3" s="52">
        <f>VLOOKUP(A3,'FY 2010 ITA less 4% homes'!$A$5:$I$89,7,FALSE)</f>
        <v>37375608</v>
      </c>
      <c r="D3" s="54">
        <f>VLOOKUP(A3,'FY 2010 ITA less 4% homes'!$A$5:$I$89,9,FALSE)</f>
        <v>3.7950461707909479E-2</v>
      </c>
      <c r="E3" s="61">
        <f>VLOOKUP(A3,'ITA Tier I, II, III'!$A$5:$I$89,7,FALSE)</f>
        <v>36877554</v>
      </c>
      <c r="F3" s="60">
        <f>VLOOKUP(A3,'ITA Tier I, II, III'!$A$5:$I$89,9,FALSE)</f>
        <v>3.7444747374740191E-2</v>
      </c>
      <c r="G3" s="65">
        <f>VLOOKUP(A3,'FY2010 ITA Original'!$A$5:$I$89,7,FALSE)</f>
        <v>38375937</v>
      </c>
      <c r="H3" s="73">
        <f>VLOOKUP(A3,'FY2010 ITA Original'!$A$5:$I$89,9,FALSE)</f>
        <v>3.8966176416917915E-2</v>
      </c>
      <c r="I3" s="75">
        <f>+IF(E3-G3&lt;0,G3-E3,0)</f>
        <v>1498383</v>
      </c>
      <c r="J3" s="76">
        <f t="shared" ref="J3:J66" si="0">I3/G3</f>
        <v>3.9044857719044097E-2</v>
      </c>
    </row>
    <row r="4" spans="1:11">
      <c r="A4" s="19" t="s">
        <v>14</v>
      </c>
      <c r="B4" s="20" t="s">
        <v>15</v>
      </c>
      <c r="C4" s="52">
        <f>VLOOKUP(A4,'FY 2010 ITA less 4% homes'!$A$5:$I$89,7,FALSE)</f>
        <v>2613913</v>
      </c>
      <c r="D4" s="54">
        <f>VLOOKUP(A4,'FY 2010 ITA less 4% homes'!$A$5:$I$89,9,FALSE)</f>
        <v>2.6541161608476518E-3</v>
      </c>
      <c r="E4" s="61">
        <f>VLOOKUP(A4,'ITA Tier I, II, III'!$A$5:$I$89,7,FALSE)</f>
        <v>2516834</v>
      </c>
      <c r="F4" s="60">
        <f>VLOOKUP(A4,'ITA Tier I, II, III'!$A$5:$I$89,9,FALSE)</f>
        <v>2.5555440394489522E-3</v>
      </c>
      <c r="G4" s="65">
        <f>VLOOKUP(A4,'FY2010 ITA Original'!$A$5:$I$89,7,FALSE)</f>
        <v>2706770</v>
      </c>
      <c r="H4" s="73">
        <f>VLOOKUP(A4,'FY2010 ITA Original'!$A$5:$I$89,9,FALSE)</f>
        <v>2.7484013573406923E-3</v>
      </c>
      <c r="I4" s="75">
        <f>+IF(E4-G4&lt;0,G4-E4,0)</f>
        <v>189936</v>
      </c>
      <c r="J4" s="76">
        <f t="shared" si="0"/>
        <v>7.0170720083346572E-2</v>
      </c>
    </row>
    <row r="5" spans="1:11">
      <c r="A5" s="19" t="s">
        <v>16</v>
      </c>
      <c r="B5" s="20" t="s">
        <v>17</v>
      </c>
      <c r="C5" s="52">
        <f>VLOOKUP(A5,'FY 2010 ITA less 4% homes'!$A$5:$I$89,7,FALSE)</f>
        <v>15169388</v>
      </c>
      <c r="D5" s="54">
        <f>VLOOKUP(A5,'FY 2010 ITA less 4% homes'!$A$5:$I$89,9,FALSE)</f>
        <v>1.5402700029024854E-2</v>
      </c>
      <c r="E5" s="61">
        <f>VLOOKUP(A5,'ITA Tier I, II, III'!$A$5:$I$89,7,FALSE)</f>
        <v>14743087</v>
      </c>
      <c r="F5" s="60">
        <f>VLOOKUP(A5,'ITA Tier I, II, III'!$A$5:$I$89,9,FALSE)</f>
        <v>1.4969842312177652E-2</v>
      </c>
      <c r="G5" s="65">
        <f>VLOOKUP(A5,'FY2010 ITA Original'!$A$5:$I$89,7,FALSE)</f>
        <v>15008998</v>
      </c>
      <c r="H5" s="73">
        <f>VLOOKUP(A5,'FY2010 ITA Original'!$A$5:$I$89,9,FALSE)</f>
        <v>1.523984323585814E-2</v>
      </c>
      <c r="I5" s="75">
        <f t="shared" ref="I5:I68" si="1">+IF(E5-G5&lt;0,G5-E5,0)</f>
        <v>265911</v>
      </c>
      <c r="J5" s="76">
        <f t="shared" si="0"/>
        <v>1.7716772298856993E-2</v>
      </c>
    </row>
    <row r="6" spans="1:11">
      <c r="A6" s="19" t="s">
        <v>18</v>
      </c>
      <c r="B6" s="20" t="s">
        <v>19</v>
      </c>
      <c r="C6" s="52">
        <f>VLOOKUP(A6,'FY 2010 ITA less 4% homes'!$A$5:$I$89,7,FALSE)</f>
        <v>6682214</v>
      </c>
      <c r="D6" s="54">
        <f>VLOOKUP(A6,'FY 2010 ITA less 4% homes'!$A$5:$I$89,9,FALSE)</f>
        <v>6.7849894650825913E-3</v>
      </c>
      <c r="E6" s="61">
        <f>VLOOKUP(A6,'ITA Tier I, II, III'!$A$5:$I$89,7,FALSE)</f>
        <v>6559811</v>
      </c>
      <c r="F6" s="60">
        <f>VLOOKUP(A6,'ITA Tier I, II, III'!$A$5:$I$89,9,FALSE)</f>
        <v>6.6607038449741501E-3</v>
      </c>
      <c r="G6" s="65">
        <f>VLOOKUP(A6,'FY2010 ITA Original'!$A$5:$I$89,7,FALSE)</f>
        <v>6551369</v>
      </c>
      <c r="H6" s="73">
        <f>VLOOKUP(A6,'FY2010 ITA Original'!$A$5:$I$89,9,FALSE)</f>
        <v>6.652132043742074E-3</v>
      </c>
      <c r="I6" s="75">
        <f t="shared" si="1"/>
        <v>0</v>
      </c>
      <c r="J6" s="76">
        <f t="shared" si="0"/>
        <v>0</v>
      </c>
    </row>
    <row r="7" spans="1:11">
      <c r="A7" s="19" t="s">
        <v>20</v>
      </c>
      <c r="B7" s="20" t="s">
        <v>21</v>
      </c>
      <c r="C7" s="52">
        <f>VLOOKUP(A7,'FY 2010 ITA less 4% homes'!$A$5:$I$89,7,FALSE)</f>
        <v>4516450</v>
      </c>
      <c r="D7" s="54">
        <f>VLOOKUP(A7,'FY 2010 ITA less 4% homes'!$A$5:$I$89,9,FALSE)</f>
        <v>4.5859150379757773E-3</v>
      </c>
      <c r="E7" s="61">
        <f>VLOOKUP(A7,'ITA Tier I, II, III'!$A$5:$I$89,7,FALSE)</f>
        <v>4545995</v>
      </c>
      <c r="F7" s="60">
        <f>VLOOKUP(A7,'ITA Tier I, II, III'!$A$5:$I$89,9,FALSE)</f>
        <v>4.6159144487140343E-3</v>
      </c>
      <c r="G7" s="65">
        <f>VLOOKUP(A7,'FY2010 ITA Original'!$A$5:$I$89,7,FALSE)</f>
        <v>4554437</v>
      </c>
      <c r="H7" s="73">
        <f>VLOOKUP(A7,'FY2010 ITA Original'!$A$5:$I$89,9,FALSE)</f>
        <v>4.624486318646457E-3</v>
      </c>
      <c r="I7" s="75">
        <f t="shared" si="1"/>
        <v>8442</v>
      </c>
      <c r="J7" s="76">
        <f t="shared" si="0"/>
        <v>1.8535770722045337E-3</v>
      </c>
    </row>
    <row r="8" spans="1:11">
      <c r="A8" s="19" t="s">
        <v>22</v>
      </c>
      <c r="B8" s="20" t="s">
        <v>23</v>
      </c>
      <c r="C8" s="52">
        <f>VLOOKUP(A8,'FY 2010 ITA less 4% homes'!$A$5:$I$89,7,FALSE)</f>
        <v>3654382</v>
      </c>
      <c r="D8" s="54">
        <f>VLOOKUP(A8,'FY 2010 ITA less 4% homes'!$A$5:$I$89,9,FALSE)</f>
        <v>3.7105880433322626E-3</v>
      </c>
      <c r="E8" s="61">
        <f>VLOOKUP(A8,'ITA Tier I, II, III'!$A$5:$I$89,7,FALSE)</f>
        <v>3730356</v>
      </c>
      <c r="F8" s="60">
        <f>VLOOKUP(A8,'ITA Tier I, II, III'!$A$5:$I$89,9,FALSE)</f>
        <v>3.7877305538715047E-3</v>
      </c>
      <c r="G8" s="65">
        <f>VLOOKUP(A8,'FY2010 ITA Original'!$A$5:$I$89,7,FALSE)</f>
        <v>3616395</v>
      </c>
      <c r="H8" s="73">
        <f>VLOOKUP(A8,'FY2010 ITA Original'!$A$5:$I$89,9,FALSE)</f>
        <v>3.6720168047821179E-3</v>
      </c>
      <c r="I8" s="75">
        <f t="shared" si="1"/>
        <v>0</v>
      </c>
      <c r="J8" s="76">
        <f t="shared" si="0"/>
        <v>0</v>
      </c>
    </row>
    <row r="9" spans="1:11">
      <c r="A9" s="19" t="s">
        <v>24</v>
      </c>
      <c r="B9" s="20" t="s">
        <v>25</v>
      </c>
      <c r="C9" s="52">
        <f>VLOOKUP(A9,'FY 2010 ITA less 4% homes'!$A$5:$I$89,7,FALSE)</f>
        <v>19396900</v>
      </c>
      <c r="D9" s="54">
        <f>VLOOKUP(A9,'FY 2010 ITA less 4% homes'!$A$5:$I$89,9,FALSE)</f>
        <v>1.9695233070245958E-2</v>
      </c>
      <c r="E9" s="61">
        <f>VLOOKUP(A9,'ITA Tier I, II, III'!$A$5:$I$89,7,FALSE)</f>
        <v>19287159</v>
      </c>
      <c r="F9" s="60">
        <f>VLOOKUP(A9,'ITA Tier I, II, III'!$A$5:$I$89,9,FALSE)</f>
        <v>1.9583804184286374E-2</v>
      </c>
      <c r="G9" s="65">
        <f>VLOOKUP(A9,'FY2010 ITA Original'!$A$5:$I$89,7,FALSE)</f>
        <v>19114107</v>
      </c>
      <c r="H9" s="73">
        <f>VLOOKUP(A9,'FY2010 ITA Original'!$A$5:$I$89,9,FALSE)</f>
        <v>1.9408090684895737E-2</v>
      </c>
      <c r="I9" s="75">
        <f t="shared" si="1"/>
        <v>0</v>
      </c>
      <c r="J9" s="76">
        <f t="shared" si="0"/>
        <v>0</v>
      </c>
    </row>
    <row r="10" spans="1:11">
      <c r="A10" s="19" t="s">
        <v>26</v>
      </c>
      <c r="B10" s="20" t="s">
        <v>27</v>
      </c>
      <c r="C10" s="52">
        <f>VLOOKUP(A10,'FY 2010 ITA less 4% homes'!$A$5:$I$89,7,FALSE)</f>
        <v>2612215</v>
      </c>
      <c r="D10" s="54">
        <f>VLOOKUP(A10,'FY 2010 ITA less 4% homes'!$A$5:$I$89,9,FALSE)</f>
        <v>2.6523920448418324E-3</v>
      </c>
      <c r="E10" s="61">
        <f>VLOOKUP(A10,'ITA Tier I, II, III'!$A$5:$I$89,7,FALSE)</f>
        <v>2536240</v>
      </c>
      <c r="F10" s="60">
        <f>VLOOKUP(A10,'ITA Tier I, II, III'!$A$5:$I$89,9,FALSE)</f>
        <v>2.5752485124612948E-3</v>
      </c>
      <c r="G10" s="65">
        <f>VLOOKUP(A10,'FY2010 ITA Original'!$A$5:$I$89,7,FALSE)</f>
        <v>2629098</v>
      </c>
      <c r="H10" s="73">
        <f>VLOOKUP(A10,'FY2010 ITA Original'!$A$5:$I$89,9,FALSE)</f>
        <v>2.6695347265492447E-3</v>
      </c>
      <c r="I10" s="75">
        <f t="shared" si="1"/>
        <v>92858</v>
      </c>
      <c r="J10" s="76">
        <f t="shared" si="0"/>
        <v>3.5319337658771183E-2</v>
      </c>
    </row>
    <row r="11" spans="1:11">
      <c r="A11" s="19" t="s">
        <v>28</v>
      </c>
      <c r="B11" s="20" t="s">
        <v>29</v>
      </c>
      <c r="C11" s="52">
        <f>VLOOKUP(A11,'FY 2010 ITA less 4% homes'!$A$5:$I$89,7,FALSE)</f>
        <v>1511162</v>
      </c>
      <c r="D11" s="54">
        <f>VLOOKUP(A11,'FY 2010 ITA less 4% homes'!$A$5:$I$89,9,FALSE)</f>
        <v>1.5344043531130757E-3</v>
      </c>
      <c r="E11" s="61">
        <f>VLOOKUP(A11,'ITA Tier I, II, III'!$A$5:$I$89,7,FALSE)</f>
        <v>1468954</v>
      </c>
      <c r="F11" s="60">
        <f>VLOOKUP(A11,'ITA Tier I, II, III'!$A$5:$I$89,9,FALSE)</f>
        <v>1.4915471735222488E-3</v>
      </c>
      <c r="G11" s="65">
        <f>VLOOKUP(A11,'FY2010 ITA Original'!$A$5:$I$89,7,FALSE)</f>
        <v>1532266</v>
      </c>
      <c r="H11" s="73">
        <f>VLOOKUP(A11,'FY2010 ITA Original'!$A$5:$I$89,9,FALSE)</f>
        <v>1.5558329500500571E-3</v>
      </c>
      <c r="I11" s="75">
        <f t="shared" si="1"/>
        <v>63312</v>
      </c>
      <c r="J11" s="76">
        <f t="shared" si="0"/>
        <v>4.1319196536371623E-2</v>
      </c>
    </row>
    <row r="12" spans="1:11">
      <c r="A12" s="19" t="s">
        <v>30</v>
      </c>
      <c r="B12" s="20" t="s">
        <v>31</v>
      </c>
      <c r="C12" s="52">
        <f>VLOOKUP(A12,'FY 2010 ITA less 4% homes'!$A$5:$I$89,7,FALSE)</f>
        <v>1424917</v>
      </c>
      <c r="D12" s="54">
        <f>VLOOKUP(A12,'FY 2010 ITA less 4% homes'!$A$5:$I$89,9,FALSE)</f>
        <v>1.4468328661154956E-3</v>
      </c>
      <c r="E12" s="61">
        <f>VLOOKUP(A12,'ITA Tier I, II, III'!$A$5:$I$89,7,FALSE)</f>
        <v>1424917</v>
      </c>
      <c r="F12" s="60">
        <f>VLOOKUP(A12,'ITA Tier I, II, III'!$A$5:$I$89,9,FALSE)</f>
        <v>1.4468328646464099E-3</v>
      </c>
      <c r="G12" s="65">
        <f>VLOOKUP(A12,'FY2010 ITA Original'!$A$5:$I$89,7,FALSE)</f>
        <v>1475566</v>
      </c>
      <c r="H12" s="73">
        <f>VLOOKUP(A12,'FY2010 ITA Original'!$A$5:$I$89,9,FALSE)</f>
        <v>1.498260878185356E-3</v>
      </c>
      <c r="I12" s="75">
        <f t="shared" si="1"/>
        <v>50649</v>
      </c>
      <c r="J12" s="76">
        <f t="shared" si="0"/>
        <v>3.4325133541976437E-2</v>
      </c>
    </row>
    <row r="13" spans="1:11">
      <c r="A13" s="19" t="s">
        <v>32</v>
      </c>
      <c r="B13" s="20" t="s">
        <v>33</v>
      </c>
      <c r="C13" s="52">
        <f>VLOOKUP(A13,'FY 2010 ITA less 4% homes'!$A$5:$I$89,7,FALSE)</f>
        <v>1705065</v>
      </c>
      <c r="D13" s="54">
        <f>VLOOKUP(A13,'FY 2010 ITA less 4% homes'!$A$5:$I$89,9,FALSE)</f>
        <v>1.7312896687057685E-3</v>
      </c>
      <c r="E13" s="61">
        <f>VLOOKUP(A13,'ITA Tier I, II, III'!$A$5:$I$89,7,FALSE)</f>
        <v>1713507</v>
      </c>
      <c r="F13" s="60">
        <f>VLOOKUP(A13,'ITA Tier I, II, III'!$A$5:$I$89,9,FALSE)</f>
        <v>1.7398615087065954E-3</v>
      </c>
      <c r="G13" s="65">
        <f>VLOOKUP(A13,'FY2010 ITA Original'!$A$5:$I$89,7,FALSE)</f>
        <v>1743053</v>
      </c>
      <c r="H13" s="73">
        <f>VLOOKUP(A13,'FY2010 ITA Original'!$A$5:$I$89,9,FALSE)</f>
        <v>1.7698619502642507E-3</v>
      </c>
      <c r="I13" s="75">
        <f t="shared" si="1"/>
        <v>29546</v>
      </c>
      <c r="J13" s="76">
        <f t="shared" si="0"/>
        <v>1.6950718079140451E-2</v>
      </c>
    </row>
    <row r="14" spans="1:11">
      <c r="A14" s="19" t="s">
        <v>34</v>
      </c>
      <c r="B14" s="20" t="s">
        <v>35</v>
      </c>
      <c r="C14" s="52">
        <f>VLOOKUP(A14,'FY 2010 ITA less 4% homes'!$A$5:$I$89,7,FALSE)</f>
        <v>4340436</v>
      </c>
      <c r="D14" s="54">
        <f>VLOOKUP(A14,'FY 2010 ITA less 4% homes'!$A$5:$I$89,9,FALSE)</f>
        <v>4.4071938632712481E-3</v>
      </c>
      <c r="E14" s="61">
        <f>VLOOKUP(A14,'ITA Tier I, II, III'!$A$5:$I$89,7,FALSE)</f>
        <v>4281345</v>
      </c>
      <c r="F14" s="60">
        <f>VLOOKUP(A14,'ITA Tier I, II, III'!$A$5:$I$89,9,FALSE)</f>
        <v>4.3471940126264081E-3</v>
      </c>
      <c r="G14" s="65">
        <f>VLOOKUP(A14,'FY2010 ITA Original'!$A$5:$I$89,7,FALSE)</f>
        <v>4399527</v>
      </c>
      <c r="H14" s="73">
        <f>VLOOKUP(A14,'FY2010 ITA Original'!$A$5:$I$89,9,FALSE)</f>
        <v>4.4671937321815389E-3</v>
      </c>
      <c r="I14" s="75">
        <f t="shared" si="1"/>
        <v>118182</v>
      </c>
      <c r="J14" s="76">
        <f t="shared" si="0"/>
        <v>2.6862433166110811E-2</v>
      </c>
    </row>
    <row r="15" spans="1:11">
      <c r="A15" s="19" t="s">
        <v>36</v>
      </c>
      <c r="B15" s="49" t="s">
        <v>37</v>
      </c>
      <c r="C15" s="52">
        <f>VLOOKUP(A15,'FY 2010 ITA less 4% homes'!$A$5:$I$89,7,FALSE)</f>
        <v>440798</v>
      </c>
      <c r="D15" s="54">
        <f>VLOOKUP(A15,'FY 2010 ITA less 4% homes'!$A$5:$I$89,9,FALSE)</f>
        <v>4.4757767204544425E-4</v>
      </c>
      <c r="E15" s="61">
        <f>VLOOKUP(A15,'ITA Tier I, II, III'!$A$5:$I$89,7,FALSE)</f>
        <v>981060</v>
      </c>
      <c r="F15" s="60">
        <f>VLOOKUP(A15,'ITA Tier I, II, III'!$A$5:$I$89,9,FALSE)</f>
        <v>9.9614914425893357E-4</v>
      </c>
      <c r="G15" s="65">
        <f>VLOOKUP(A15,'FY2010 ITA Original'!$A$5:$I$89,7,FALSE)</f>
        <v>-2872527</v>
      </c>
      <c r="H15" s="73">
        <f>VLOOKUP(A15,'FY2010 ITA Original'!$A$5:$I$89,9,FALSE)</f>
        <v>-2.9167077756136603E-3</v>
      </c>
      <c r="I15" s="75">
        <f t="shared" si="1"/>
        <v>0</v>
      </c>
      <c r="J15" s="76">
        <f t="shared" si="0"/>
        <v>0</v>
      </c>
    </row>
    <row r="16" spans="1:11">
      <c r="A16" s="19" t="s">
        <v>38</v>
      </c>
      <c r="B16" s="20" t="s">
        <v>39</v>
      </c>
      <c r="C16" s="52">
        <f>VLOOKUP(A16,'FY 2010 ITA less 4% homes'!$A$5:$I$89,7,FALSE)</f>
        <v>43206871</v>
      </c>
      <c r="D16" s="54">
        <f>VLOOKUP(A16,'FY 2010 ITA less 4% homes'!$A$5:$I$89,9,FALSE)</f>
        <v>4.3871412162822462E-2</v>
      </c>
      <c r="E16" s="61">
        <f>VLOOKUP(A16,'ITA Tier I, II, III'!$A$5:$I$89,7,FALSE)</f>
        <v>42805896</v>
      </c>
      <c r="F16" s="60">
        <f>VLOOKUP(A16,'ITA Tier I, II, III'!$A$5:$I$89,9,FALSE)</f>
        <v>4.3464269942344924E-2</v>
      </c>
      <c r="G16" s="65">
        <f>VLOOKUP(A16,'FY2010 ITA Original'!$A$5:$I$89,7,FALSE)</f>
        <v>43354599</v>
      </c>
      <c r="H16" s="73">
        <f>VLOOKUP(A16,'FY2010 ITA Original'!$A$5:$I$89,9,FALSE)</f>
        <v>4.402141250958206E-2</v>
      </c>
      <c r="I16" s="75">
        <f t="shared" si="1"/>
        <v>548703</v>
      </c>
      <c r="J16" s="76">
        <f t="shared" si="0"/>
        <v>1.2656165958310444E-2</v>
      </c>
    </row>
    <row r="17" spans="1:10">
      <c r="A17" s="19" t="s">
        <v>40</v>
      </c>
      <c r="B17" s="20" t="s">
        <v>41</v>
      </c>
      <c r="C17" s="52">
        <f>VLOOKUP(A17,'FY 2010 ITA less 4% homes'!$A$5:$I$89,7,FALSE)</f>
        <v>1296869</v>
      </c>
      <c r="D17" s="54">
        <f>VLOOKUP(A17,'FY 2010 ITA less 4% homes'!$A$5:$I$89,9,FALSE)</f>
        <v>1.3168154301242366E-3</v>
      </c>
      <c r="E17" s="61">
        <f>VLOOKUP(A17,'ITA Tier I, II, III'!$A$5:$I$89,7,FALSE)</f>
        <v>1364402</v>
      </c>
      <c r="F17" s="60">
        <f>VLOOKUP(A17,'ITA Tier I, II, III'!$A$5:$I$89,9,FALSE)</f>
        <v>1.3853871167157743E-3</v>
      </c>
      <c r="G17" s="65">
        <f>VLOOKUP(A17,'FY2010 ITA Original'!$A$5:$I$89,7,FALSE)</f>
        <v>1824469</v>
      </c>
      <c r="H17" s="73">
        <f>VLOOKUP(A17,'FY2010 ITA Original'!$A$5:$I$89,9,FALSE)</f>
        <v>1.8525301654835895E-3</v>
      </c>
      <c r="I17" s="75">
        <f t="shared" si="1"/>
        <v>460067</v>
      </c>
      <c r="J17" s="76">
        <f t="shared" si="0"/>
        <v>0.2521648764654264</v>
      </c>
    </row>
    <row r="18" spans="1:10">
      <c r="A18" s="19" t="s">
        <v>42</v>
      </c>
      <c r="B18" s="20" t="s">
        <v>43</v>
      </c>
      <c r="C18" s="52">
        <f>VLOOKUP(A18,'FY 2010 ITA less 4% homes'!$A$5:$I$89,7,FALSE)</f>
        <v>24953809</v>
      </c>
      <c r="D18" s="54">
        <f>VLOOKUP(A18,'FY 2010 ITA less 4% homes'!$A$5:$I$89,9,FALSE)</f>
        <v>2.5337609836901833E-2</v>
      </c>
      <c r="E18" s="61">
        <f>VLOOKUP(A18,'ITA Tier I, II, III'!$A$5:$I$89,7,FALSE)</f>
        <v>25603812</v>
      </c>
      <c r="F18" s="60">
        <f>VLOOKUP(A18,'ITA Tier I, II, III'!$A$5:$I$89,9,FALSE)</f>
        <v>2.5997610149803899E-2</v>
      </c>
      <c r="G18" s="65">
        <f>VLOOKUP(A18,'FY2010 ITA Original'!$A$5:$I$89,7,FALSE)</f>
        <v>18293392</v>
      </c>
      <c r="H18" s="73">
        <f>VLOOKUP(A18,'FY2010 ITA Original'!$A$5:$I$89,9,FALSE)</f>
        <v>1.8574752713812169E-2</v>
      </c>
      <c r="I18" s="75">
        <f t="shared" si="1"/>
        <v>0</v>
      </c>
      <c r="J18" s="76">
        <f t="shared" si="0"/>
        <v>0</v>
      </c>
    </row>
    <row r="19" spans="1:10">
      <c r="A19" s="19" t="s">
        <v>44</v>
      </c>
      <c r="B19" s="20" t="s">
        <v>45</v>
      </c>
      <c r="C19" s="52">
        <f>VLOOKUP(A19,'FY 2010 ITA less 4% homes'!$A$5:$I$89,7,FALSE)</f>
        <v>13927140</v>
      </c>
      <c r="D19" s="54">
        <f>VLOOKUP(A19,'FY 2010 ITA less 4% homes'!$A$5:$I$89,9,FALSE)</f>
        <v>1.4141345694515375E-2</v>
      </c>
      <c r="E19" s="61">
        <f>VLOOKUP(A19,'ITA Tier I, II, III'!$A$5:$I$89,7,FALSE)</f>
        <v>14041102</v>
      </c>
      <c r="F19" s="60">
        <f>VLOOKUP(A19,'ITA Tier I, II, III'!$A$5:$I$89,9,FALSE)</f>
        <v>1.425706046699733E-2</v>
      </c>
      <c r="G19" s="65">
        <f>VLOOKUP(A19,'FY2010 ITA Original'!$A$5:$I$89,7,FALSE)</f>
        <v>14484285</v>
      </c>
      <c r="H19" s="73">
        <f>VLOOKUP(A19,'FY2010 ITA Original'!$A$5:$I$89,9,FALSE)</f>
        <v>1.4707059910561086E-2</v>
      </c>
      <c r="I19" s="75">
        <f t="shared" si="1"/>
        <v>443183</v>
      </c>
      <c r="J19" s="76">
        <f t="shared" si="0"/>
        <v>3.0597506193781744E-2</v>
      </c>
    </row>
    <row r="20" spans="1:10">
      <c r="A20" s="19" t="s">
        <v>46</v>
      </c>
      <c r="B20" s="20" t="s">
        <v>47</v>
      </c>
      <c r="C20" s="52">
        <f>VLOOKUP(A20,'FY 2010 ITA less 4% homes'!$A$5:$I$89,7,FALSE)</f>
        <v>8474484</v>
      </c>
      <c r="D20" s="54">
        <f>VLOOKUP(A20,'FY 2010 ITA less 4% homes'!$A$5:$I$89,9,FALSE)</f>
        <v>8.604825386018913E-3</v>
      </c>
      <c r="E20" s="61">
        <f>VLOOKUP(A20,'ITA Tier I, II, III'!$A$5:$I$89,7,FALSE)</f>
        <v>8575783</v>
      </c>
      <c r="F20" s="60">
        <f>VLOOKUP(A20,'ITA Tier I, II, III'!$A$5:$I$89,9,FALSE)</f>
        <v>8.7076824014844251E-3</v>
      </c>
      <c r="G20" s="65">
        <f>VLOOKUP(A20,'FY2010 ITA Original'!$A$5:$I$89,7,FALSE)</f>
        <v>8723511</v>
      </c>
      <c r="H20" s="73">
        <f>VLOOKUP(A20,'FY2010 ITA Original'!$A$5:$I$89,9,FALSE)</f>
        <v>8.8576825785628109E-3</v>
      </c>
      <c r="I20" s="75">
        <f t="shared" si="1"/>
        <v>147728</v>
      </c>
      <c r="J20" s="76">
        <f t="shared" si="0"/>
        <v>1.6934465950693478E-2</v>
      </c>
    </row>
    <row r="21" spans="1:10">
      <c r="A21" s="19" t="s">
        <v>48</v>
      </c>
      <c r="B21" s="20" t="s">
        <v>49</v>
      </c>
      <c r="C21" s="52">
        <f>VLOOKUP(A21,'FY 2010 ITA less 4% homes'!$A$5:$I$89,7,FALSE)</f>
        <v>12909976</v>
      </c>
      <c r="D21" s="54">
        <f>VLOOKUP(A21,'FY 2010 ITA less 4% homes'!$A$5:$I$89,9,FALSE)</f>
        <v>1.3108537253441613E-2</v>
      </c>
      <c r="E21" s="61">
        <f>VLOOKUP(A21,'ITA Tier I, II, III'!$A$5:$I$89,7,FALSE)</f>
        <v>13095692</v>
      </c>
      <c r="F21" s="60">
        <f>VLOOKUP(A21,'ITA Tier I, II, III'!$A$5:$I$89,9,FALSE)</f>
        <v>1.3297109635780241E-2</v>
      </c>
      <c r="G21" s="65">
        <f>VLOOKUP(A21,'FY2010 ITA Original'!$A$5:$I$89,7,FALSE)</f>
        <v>13361602</v>
      </c>
      <c r="H21" s="73">
        <f>VLOOKUP(A21,'FY2010 ITA Original'!$A$5:$I$89,9,FALSE)</f>
        <v>1.356710953388951E-2</v>
      </c>
      <c r="I21" s="75">
        <f t="shared" si="1"/>
        <v>265910</v>
      </c>
      <c r="J21" s="76">
        <f t="shared" si="0"/>
        <v>1.9901056774479588E-2</v>
      </c>
    </row>
    <row r="22" spans="1:10">
      <c r="A22" s="19" t="s">
        <v>50</v>
      </c>
      <c r="B22" s="20" t="s">
        <v>51</v>
      </c>
      <c r="C22" s="52">
        <f>VLOOKUP(A22,'FY 2010 ITA less 4% homes'!$A$5:$I$89,7,FALSE)</f>
        <v>1124179</v>
      </c>
      <c r="D22" s="54">
        <f>VLOOKUP(A22,'FY 2010 ITA less 4% homes'!$A$5:$I$89,9,FALSE)</f>
        <v>1.1414693800388736E-3</v>
      </c>
      <c r="E22" s="61">
        <f>VLOOKUP(A22,'ITA Tier I, II, III'!$A$5:$I$89,7,FALSE)</f>
        <v>1149504</v>
      </c>
      <c r="F22" s="60">
        <f>VLOOKUP(A22,'ITA Tier I, II, III'!$A$5:$I$89,9,FALSE)</f>
        <v>1.1671838887756317E-3</v>
      </c>
      <c r="G22" s="65">
        <f>VLOOKUP(A22,'FY2010 ITA Original'!$A$5:$I$89,7,FALSE)</f>
        <v>1077750</v>
      </c>
      <c r="H22" s="73">
        <f>VLOOKUP(A22,'FY2010 ITA Original'!$A$5:$I$89,9,FALSE)</f>
        <v>1.0943262866345981E-3</v>
      </c>
      <c r="I22" s="75">
        <f t="shared" si="1"/>
        <v>0</v>
      </c>
      <c r="J22" s="76">
        <f t="shared" si="0"/>
        <v>0</v>
      </c>
    </row>
    <row r="23" spans="1:10">
      <c r="A23" s="19" t="s">
        <v>52</v>
      </c>
      <c r="B23" s="20" t="s">
        <v>53</v>
      </c>
      <c r="C23" s="52">
        <f>VLOOKUP(A23,'FY 2010 ITA less 4% homes'!$A$5:$I$89,7,FALSE)</f>
        <v>5271527</v>
      </c>
      <c r="D23" s="54">
        <f>VLOOKUP(A23,'FY 2010 ITA less 4% homes'!$A$5:$I$89,9,FALSE)</f>
        <v>5.3526054627850046E-3</v>
      </c>
      <c r="E23" s="61">
        <f>VLOOKUP(A23,'ITA Tier I, II, III'!$A$5:$I$89,7,FALSE)</f>
        <v>5199773</v>
      </c>
      <c r="F23" s="60">
        <f>VLOOKUP(A23,'ITA Tier I, II, III'!$A$5:$I$89,9,FALSE)</f>
        <v>5.2797478485420955E-3</v>
      </c>
      <c r="G23" s="65">
        <f>VLOOKUP(A23,'FY2010 ITA Original'!$A$5:$I$89,7,FALSE)</f>
        <v>5220877</v>
      </c>
      <c r="H23" s="73">
        <f>VLOOKUP(A23,'FY2010 ITA Original'!$A$5:$I$89,9,FALSE)</f>
        <v>5.3011764698547726E-3</v>
      </c>
      <c r="I23" s="75">
        <f t="shared" si="1"/>
        <v>21104</v>
      </c>
      <c r="J23" s="76">
        <f t="shared" si="0"/>
        <v>4.0422327513174507E-3</v>
      </c>
    </row>
    <row r="24" spans="1:10">
      <c r="A24" s="19" t="s">
        <v>54</v>
      </c>
      <c r="B24" s="20" t="s">
        <v>55</v>
      </c>
      <c r="C24" s="52">
        <f>VLOOKUP(A24,'FY 2010 ITA less 4% homes'!$A$5:$I$89,7,FALSE)</f>
        <v>2287463</v>
      </c>
      <c r="D24" s="54">
        <f>VLOOKUP(A24,'FY 2010 ITA less 4% homes'!$A$5:$I$89,9,FALSE)</f>
        <v>2.3226452126145943E-3</v>
      </c>
      <c r="E24" s="61">
        <f>VLOOKUP(A24,'ITA Tier I, II, III'!$A$5:$I$89,7,FALSE)</f>
        <v>2266359</v>
      </c>
      <c r="F24" s="60">
        <f>VLOOKUP(A24,'ITA Tier I, II, III'!$A$5:$I$89,9,FALSE)</f>
        <v>2.3012166212398144E-3</v>
      </c>
      <c r="G24" s="65">
        <f>VLOOKUP(A24,'FY2010 ITA Original'!$A$5:$I$89,7,FALSE)</f>
        <v>2266359</v>
      </c>
      <c r="H24" s="73">
        <f>VLOOKUP(A24,'FY2010 ITA Original'!$A$5:$I$89,9,FALSE)</f>
        <v>2.301216635259477E-3</v>
      </c>
      <c r="I24" s="75">
        <f t="shared" si="1"/>
        <v>0</v>
      </c>
      <c r="J24" s="76">
        <f t="shared" si="0"/>
        <v>0</v>
      </c>
    </row>
    <row r="25" spans="1:10">
      <c r="A25" s="19" t="s">
        <v>56</v>
      </c>
      <c r="B25" s="20" t="s">
        <v>57</v>
      </c>
      <c r="C25" s="52">
        <f>VLOOKUP(A25,'FY 2010 ITA less 4% homes'!$A$5:$I$89,7,FALSE)</f>
        <v>8224594</v>
      </c>
      <c r="D25" s="54">
        <f>VLOOKUP(A25,'FY 2010 ITA less 4% homes'!$A$5:$I$89,9,FALSE)</f>
        <v>8.351091965115378E-3</v>
      </c>
      <c r="E25" s="61">
        <f>VLOOKUP(A25,'ITA Tier I, II, III'!$A$5:$I$89,7,FALSE)</f>
        <v>8498946</v>
      </c>
      <c r="F25" s="60">
        <f>VLOOKUP(A25,'ITA Tier I, II, III'!$A$5:$I$89,9,FALSE)</f>
        <v>8.6296636138491895E-3</v>
      </c>
      <c r="G25" s="65">
        <f>VLOOKUP(A25,'FY2010 ITA Original'!$A$5:$I$89,7,FALSE)</f>
        <v>8224594</v>
      </c>
      <c r="H25" s="73">
        <f>VLOOKUP(A25,'FY2010 ITA Original'!$A$5:$I$89,9,FALSE)</f>
        <v>8.3510920075130553E-3</v>
      </c>
      <c r="I25" s="75">
        <f t="shared" si="1"/>
        <v>0</v>
      </c>
      <c r="J25" s="76">
        <f t="shared" si="0"/>
        <v>0</v>
      </c>
    </row>
    <row r="26" spans="1:10">
      <c r="A26" s="19" t="s">
        <v>58</v>
      </c>
      <c r="B26" s="20" t="s">
        <v>59</v>
      </c>
      <c r="C26" s="52">
        <f>VLOOKUP(A26,'FY 2010 ITA less 4% homes'!$A$5:$I$89,7,FALSE)</f>
        <v>17766374</v>
      </c>
      <c r="D26" s="54">
        <f>VLOOKUP(A26,'FY 2010 ITA less 4% homes'!$A$5:$I$89,9,FALSE)</f>
        <v>1.8039628844978214E-2</v>
      </c>
      <c r="E26" s="61">
        <f>VLOOKUP(A26,'ITA Tier I, II, III'!$A$5:$I$89,7,FALSE)</f>
        <v>18188454</v>
      </c>
      <c r="F26" s="60">
        <f>VLOOKUP(A26,'ITA Tier I, II, III'!$A$5:$I$89,9,FALSE)</f>
        <v>1.8468200606989355E-2</v>
      </c>
      <c r="G26" s="65">
        <f>VLOOKUP(A26,'FY2010 ITA Original'!$A$5:$I$89,7,FALSE)</f>
        <v>18348844</v>
      </c>
      <c r="H26" s="73">
        <f>VLOOKUP(A26,'FY2010 ITA Original'!$A$5:$I$89,9,FALSE)</f>
        <v>1.8631057590867573E-2</v>
      </c>
      <c r="I26" s="75">
        <f t="shared" si="1"/>
        <v>160390</v>
      </c>
      <c r="J26" s="76">
        <f t="shared" si="0"/>
        <v>8.7411501236808169E-3</v>
      </c>
    </row>
    <row r="27" spans="1:10">
      <c r="A27" s="19" t="s">
        <v>60</v>
      </c>
      <c r="B27" s="20" t="s">
        <v>61</v>
      </c>
      <c r="C27" s="52">
        <f>VLOOKUP(A27,'FY 2010 ITA less 4% homes'!$A$5:$I$89,7,FALSE)</f>
        <v>1546694</v>
      </c>
      <c r="D27" s="54">
        <f>VLOOKUP(A27,'FY 2010 ITA less 4% homes'!$A$5:$I$89,9,FALSE)</f>
        <v>1.5704828512984549E-3</v>
      </c>
      <c r="E27" s="61">
        <f>VLOOKUP(A27,'ITA Tier I, II, III'!$A$5:$I$89,7,FALSE)</f>
        <v>1517149</v>
      </c>
      <c r="F27" s="60">
        <f>VLOOKUP(A27,'ITA Tier I, II, III'!$A$5:$I$89,9,FALSE)</f>
        <v>1.5404834343091115E-3</v>
      </c>
      <c r="G27" s="65">
        <f>VLOOKUP(A27,'FY2010 ITA Original'!$A$5:$I$89,7,FALSE)</f>
        <v>1550915</v>
      </c>
      <c r="H27" s="73">
        <f>VLOOKUP(A27,'FY2010 ITA Original'!$A$5:$I$89,9,FALSE)</f>
        <v>1.5747687801771263E-3</v>
      </c>
      <c r="I27" s="75">
        <f t="shared" si="1"/>
        <v>33766</v>
      </c>
      <c r="J27" s="76">
        <f t="shared" si="0"/>
        <v>2.1771663824258582E-2</v>
      </c>
    </row>
    <row r="28" spans="1:10">
      <c r="A28" s="19" t="s">
        <v>62</v>
      </c>
      <c r="B28" s="20" t="s">
        <v>63</v>
      </c>
      <c r="C28" s="52">
        <f>VLOOKUP(A28,'FY 2010 ITA less 4% homes'!$A$5:$I$89,7,FALSE)</f>
        <v>5765446</v>
      </c>
      <c r="D28" s="54">
        <f>VLOOKUP(A28,'FY 2010 ITA less 4% homes'!$A$5:$I$89,9,FALSE)</f>
        <v>5.8541211597686882E-3</v>
      </c>
      <c r="E28" s="61">
        <f>VLOOKUP(A28,'ITA Tier I, II, III'!$A$5:$I$89,7,FALSE)</f>
        <v>5773887</v>
      </c>
      <c r="F28" s="60">
        <f>VLOOKUP(A28,'ITA Tier I, II, III'!$A$5:$I$89,9,FALSE)</f>
        <v>5.8626919802028232E-3</v>
      </c>
      <c r="G28" s="65">
        <f>VLOOKUP(A28,'FY2010 ITA Original'!$A$5:$I$89,7,FALSE)</f>
        <v>5921615</v>
      </c>
      <c r="H28" s="73">
        <f>VLOOKUP(A28,'FY2010 ITA Original'!$A$5:$I$89,9,FALSE)</f>
        <v>6.0126921399487228E-3</v>
      </c>
      <c r="I28" s="75">
        <f t="shared" si="1"/>
        <v>147728</v>
      </c>
      <c r="J28" s="76">
        <f t="shared" si="0"/>
        <v>2.4947248343568436E-2</v>
      </c>
    </row>
    <row r="29" spans="1:10">
      <c r="A29" s="19" t="s">
        <v>64</v>
      </c>
      <c r="B29" s="20" t="s">
        <v>65</v>
      </c>
      <c r="C29" s="52">
        <f>VLOOKUP(A29,'FY 2010 ITA less 4% homes'!$A$5:$I$89,7,FALSE)</f>
        <v>2915526</v>
      </c>
      <c r="D29" s="54">
        <f>VLOOKUP(A29,'FY 2010 ITA less 4% homes'!$A$5:$I$89,9,FALSE)</f>
        <v>2.9603681048189097E-3</v>
      </c>
      <c r="E29" s="61">
        <f>VLOOKUP(A29,'ITA Tier I, II, III'!$A$5:$I$89,7,FALSE)</f>
        <v>2902864</v>
      </c>
      <c r="F29" s="60">
        <f>VLOOKUP(A29,'ITA Tier I, II, III'!$A$5:$I$89,9,FALSE)</f>
        <v>2.9475113545553433E-3</v>
      </c>
      <c r="G29" s="65">
        <f>VLOOKUP(A29,'FY2010 ITA Original'!$A$5:$I$89,7,FALSE)</f>
        <v>2953513</v>
      </c>
      <c r="H29" s="73">
        <f>VLOOKUP(A29,'FY2010 ITA Original'!$A$5:$I$89,9,FALSE)</f>
        <v>2.9989393772368472E-3</v>
      </c>
      <c r="I29" s="75">
        <f t="shared" si="1"/>
        <v>50649</v>
      </c>
      <c r="J29" s="76">
        <f t="shared" si="0"/>
        <v>1.7148731019636616E-2</v>
      </c>
    </row>
    <row r="30" spans="1:10">
      <c r="A30" s="19" t="s">
        <v>66</v>
      </c>
      <c r="B30" s="20" t="s">
        <v>67</v>
      </c>
      <c r="C30" s="52">
        <f>VLOOKUP(A30,'FY 2010 ITA less 4% homes'!$A$5:$I$89,7,FALSE)</f>
        <v>37167731</v>
      </c>
      <c r="D30" s="54">
        <f>VLOOKUP(A30,'FY 2010 ITA less 4% homes'!$A$5:$I$89,9,FALSE)</f>
        <v>3.7739387465894336E-2</v>
      </c>
      <c r="E30" s="61">
        <f>VLOOKUP(A30,'ITA Tier I, II, III'!$A$5:$I$89,7,FALSE)</f>
        <v>35943700</v>
      </c>
      <c r="F30" s="60">
        <f>VLOOKUP(A30,'ITA Tier I, II, III'!$A$5:$I$89,9,FALSE)</f>
        <v>3.6496530280003089E-2</v>
      </c>
      <c r="G30" s="65">
        <f>VLOOKUP(A30,'FY2010 ITA Original'!$A$5:$I$89,7,FALSE)</f>
        <v>35931038</v>
      </c>
      <c r="H30" s="73">
        <f>VLOOKUP(A30,'FY2010 ITA Original'!$A$5:$I$89,9,FALSE)</f>
        <v>3.6483673755014275E-2</v>
      </c>
      <c r="I30" s="75">
        <f t="shared" si="1"/>
        <v>0</v>
      </c>
      <c r="J30" s="76">
        <f t="shared" si="0"/>
        <v>0</v>
      </c>
    </row>
    <row r="31" spans="1:10">
      <c r="A31" s="19" t="s">
        <v>68</v>
      </c>
      <c r="B31" s="20" t="s">
        <v>69</v>
      </c>
      <c r="C31" s="52">
        <f>VLOOKUP(A31,'FY 2010 ITA less 4% homes'!$A$5:$I$89,7,FALSE)</f>
        <v>3095284</v>
      </c>
      <c r="D31" s="54">
        <f>VLOOKUP(A31,'FY 2010 ITA less 4% homes'!$A$5:$I$89,9,FALSE)</f>
        <v>3.1428908639320298E-3</v>
      </c>
      <c r="E31" s="61">
        <f>VLOOKUP(A31,'ITA Tier I, II, III'!$A$5:$I$89,7,FALSE)</f>
        <v>3213467</v>
      </c>
      <c r="F31" s="60">
        <f>VLOOKUP(A31,'ITA Tier I, II, III'!$A$5:$I$89,9,FALSE)</f>
        <v>3.2628915684609736E-3</v>
      </c>
      <c r="G31" s="65">
        <f>VLOOKUP(A31,'FY2010 ITA Original'!$A$5:$I$89,7,FALSE)</f>
        <v>3230350</v>
      </c>
      <c r="H31" s="73">
        <f>VLOOKUP(A31,'FY2010 ITA Original'!$A$5:$I$89,9,FALSE)</f>
        <v>3.2800342565809082E-3</v>
      </c>
      <c r="I31" s="75">
        <f t="shared" si="1"/>
        <v>16883</v>
      </c>
      <c r="J31" s="76">
        <f t="shared" si="0"/>
        <v>5.2263686597427521E-3</v>
      </c>
    </row>
    <row r="32" spans="1:10">
      <c r="A32" s="19" t="s">
        <v>70</v>
      </c>
      <c r="B32" s="20" t="s">
        <v>71</v>
      </c>
      <c r="C32" s="52">
        <f>VLOOKUP(A32,'FY 2010 ITA less 4% homes'!$A$5:$I$89,7,FALSE)</f>
        <v>6594783</v>
      </c>
      <c r="D32" s="54">
        <f>VLOOKUP(A32,'FY 2010 ITA less 4% homes'!$A$5:$I$89,9,FALSE)</f>
        <v>6.6962137368701104E-3</v>
      </c>
      <c r="E32" s="61">
        <f>VLOOKUP(A32,'ITA Tier I, II, III'!$A$5:$I$89,7,FALSE)</f>
        <v>6510367</v>
      </c>
      <c r="F32" s="60">
        <f>VLOOKUP(A32,'ITA Tier I, II, III'!$A$5:$I$89,9,FALSE)</f>
        <v>6.6104993740052605E-3</v>
      </c>
      <c r="G32" s="65">
        <f>VLOOKUP(A32,'FY2010 ITA Original'!$A$5:$I$89,7,FALSE)</f>
        <v>6577900</v>
      </c>
      <c r="H32" s="73">
        <f>VLOOKUP(A32,'FY2010 ITA Original'!$A$5:$I$89,9,FALSE)</f>
        <v>6.6790711026246561E-3</v>
      </c>
      <c r="I32" s="75">
        <f t="shared" si="1"/>
        <v>67533</v>
      </c>
      <c r="J32" s="76">
        <f t="shared" si="0"/>
        <v>1.0266650450751759E-2</v>
      </c>
    </row>
    <row r="33" spans="1:10">
      <c r="A33" s="19" t="s">
        <v>72</v>
      </c>
      <c r="B33" s="20" t="s">
        <v>73</v>
      </c>
      <c r="C33" s="52">
        <f>VLOOKUP(A33,'FY 2010 ITA less 4% homes'!$A$5:$I$89,7,FALSE)</f>
        <v>3277349</v>
      </c>
      <c r="D33" s="54">
        <f>VLOOKUP(A33,'FY 2010 ITA less 4% homes'!$A$5:$I$89,9,FALSE)</f>
        <v>3.3277561057456356E-3</v>
      </c>
      <c r="E33" s="61">
        <f>VLOOKUP(A33,'ITA Tier I, II, III'!$A$5:$I$89,7,FALSE)</f>
        <v>3728974</v>
      </c>
      <c r="F33" s="60">
        <f>VLOOKUP(A33,'ITA Tier I, II, III'!$A$5:$I$89,9,FALSE)</f>
        <v>3.7863272980896302E-3</v>
      </c>
      <c r="G33" s="65">
        <f>VLOOKUP(A33,'FY2010 ITA Original'!$A$5:$I$89,7,FALSE)</f>
        <v>3851377</v>
      </c>
      <c r="H33" s="73">
        <f>VLOOKUP(A33,'FY2010 ITA Original'!$A$5:$I$89,9,FALSE)</f>
        <v>3.9106129351332859E-3</v>
      </c>
      <c r="I33" s="75">
        <f t="shared" si="1"/>
        <v>122403</v>
      </c>
      <c r="J33" s="76">
        <f t="shared" si="0"/>
        <v>3.1781619924510118E-2</v>
      </c>
    </row>
    <row r="34" spans="1:10">
      <c r="A34" s="19" t="s">
        <v>74</v>
      </c>
      <c r="B34" s="20" t="s">
        <v>75</v>
      </c>
      <c r="C34" s="52">
        <f>VLOOKUP(A34,'FY 2010 ITA less 4% homes'!$A$5:$I$89,7,FALSE)</f>
        <v>23899748</v>
      </c>
      <c r="D34" s="54">
        <f>VLOOKUP(A34,'FY 2010 ITA less 4% homes'!$A$5:$I$89,9,FALSE)</f>
        <v>2.4267336903327059E-2</v>
      </c>
      <c r="E34" s="61">
        <f>VLOOKUP(A34,'ITA Tier I, II, III'!$A$5:$I$89,7,FALSE)</f>
        <v>24060139</v>
      </c>
      <c r="F34" s="60">
        <f>VLOOKUP(A34,'ITA Tier I, II, III'!$A$5:$I$89,9,FALSE)</f>
        <v>2.4430194764439479E-2</v>
      </c>
      <c r="G34" s="65">
        <f>VLOOKUP(A34,'FY2010 ITA Original'!$A$5:$I$89,7,FALSE)</f>
        <v>24342932</v>
      </c>
      <c r="H34" s="73">
        <f>VLOOKUP(A34,'FY2010 ITA Original'!$A$5:$I$89,9,FALSE)</f>
        <v>2.4717337398616129E-2</v>
      </c>
      <c r="I34" s="75">
        <f t="shared" si="1"/>
        <v>282793</v>
      </c>
      <c r="J34" s="76">
        <f t="shared" si="0"/>
        <v>1.1617047609548431E-2</v>
      </c>
    </row>
    <row r="35" spans="1:10">
      <c r="A35" s="19" t="s">
        <v>76</v>
      </c>
      <c r="B35" s="20" t="s">
        <v>77</v>
      </c>
      <c r="C35" s="52">
        <f>VLOOKUP(A35,'FY 2010 ITA less 4% homes'!$A$5:$I$89,7,FALSE)</f>
        <v>2309396</v>
      </c>
      <c r="D35" s="54">
        <f>VLOOKUP(A35,'FY 2010 ITA less 4% homes'!$A$5:$I$89,9,FALSE)</f>
        <v>2.3449155520466535E-3</v>
      </c>
      <c r="E35" s="61">
        <f>VLOOKUP(A35,'ITA Tier I, II, III'!$A$5:$I$89,7,FALSE)</f>
        <v>2288292</v>
      </c>
      <c r="F35" s="60">
        <f>VLOOKUP(A35,'ITA Tier I, II, III'!$A$5:$I$89,9,FALSE)</f>
        <v>2.3234869606492607E-3</v>
      </c>
      <c r="G35" s="65">
        <f>VLOOKUP(A35,'FY2010 ITA Original'!$A$5:$I$89,7,FALSE)</f>
        <v>2330500</v>
      </c>
      <c r="H35" s="73">
        <f>VLOOKUP(A35,'FY2010 ITA Original'!$A$5:$I$89,9,FALSE)</f>
        <v>2.3663441530985211E-3</v>
      </c>
      <c r="I35" s="75">
        <f t="shared" si="1"/>
        <v>42208</v>
      </c>
      <c r="J35" s="76">
        <f t="shared" si="0"/>
        <v>1.8111134949581636E-2</v>
      </c>
    </row>
    <row r="36" spans="1:10">
      <c r="A36" s="19" t="s">
        <v>78</v>
      </c>
      <c r="B36" s="20" t="s">
        <v>79</v>
      </c>
      <c r="C36" s="52">
        <f>VLOOKUP(A36,'FY 2010 ITA less 4% homes'!$A$5:$I$89,7,FALSE)</f>
        <v>6102849</v>
      </c>
      <c r="D36" s="54">
        <f>VLOOKUP(A36,'FY 2010 ITA less 4% homes'!$A$5:$I$89,9,FALSE)</f>
        <v>6.1967135700816862E-3</v>
      </c>
      <c r="E36" s="61">
        <f>VLOOKUP(A36,'ITA Tier I, II, III'!$A$5:$I$89,7,FALSE)</f>
        <v>6174602</v>
      </c>
      <c r="F36" s="60">
        <f>VLOOKUP(A36,'ITA Tier I, II, III'!$A$5:$I$89,9,FALSE)</f>
        <v>6.2695701572171936E-3</v>
      </c>
      <c r="G36" s="65">
        <f>VLOOKUP(A36,'FY2010 ITA Original'!$A$5:$I$89,7,FALSE)</f>
        <v>6271680</v>
      </c>
      <c r="H36" s="73">
        <f>VLOOKUP(A36,'FY2010 ITA Original'!$A$5:$I$89,9,FALSE)</f>
        <v>6.368141299337023E-3</v>
      </c>
      <c r="I36" s="75">
        <f t="shared" si="1"/>
        <v>97078</v>
      </c>
      <c r="J36" s="76">
        <f t="shared" si="0"/>
        <v>1.5478787183019541E-2</v>
      </c>
    </row>
    <row r="37" spans="1:10">
      <c r="A37" s="19" t="s">
        <v>80</v>
      </c>
      <c r="B37" s="20" t="s">
        <v>81</v>
      </c>
      <c r="C37" s="52">
        <f>VLOOKUP(A37,'FY 2010 ITA less 4% homes'!$A$5:$I$89,7,FALSE)</f>
        <v>1271735</v>
      </c>
      <c r="D37" s="54">
        <f>VLOOKUP(A37,'FY 2010 ITA less 4% homes'!$A$5:$I$89,9,FALSE)</f>
        <v>1.2912948578684862E-3</v>
      </c>
      <c r="E37" s="61">
        <f>VLOOKUP(A37,'ITA Tier I, II, III'!$A$5:$I$89,7,FALSE)</f>
        <v>1322385</v>
      </c>
      <c r="F37" s="60">
        <f>VLOOKUP(A37,'ITA Tier I, II, III'!$A$5:$I$89,9,FALSE)</f>
        <v>1.3427238763488981E-3</v>
      </c>
      <c r="G37" s="65">
        <f>VLOOKUP(A37,'FY2010 ITA Original'!$A$5:$I$89,7,FALSE)</f>
        <v>1351930</v>
      </c>
      <c r="H37" s="73">
        <f>VLOOKUP(A37,'FY2010 ITA Original'!$A$5:$I$89,9,FALSE)</f>
        <v>1.3727233001066225E-3</v>
      </c>
      <c r="I37" s="75">
        <f t="shared" si="1"/>
        <v>29545</v>
      </c>
      <c r="J37" s="76">
        <f t="shared" si="0"/>
        <v>2.1853942141974808E-2</v>
      </c>
    </row>
    <row r="38" spans="1:10">
      <c r="A38" s="19" t="s">
        <v>82</v>
      </c>
      <c r="B38" s="20" t="s">
        <v>83</v>
      </c>
      <c r="C38" s="52">
        <f>VLOOKUP(A38,'FY 2010 ITA less 4% homes'!$A$5:$I$89,7,FALSE)</f>
        <v>2737550</v>
      </c>
      <c r="D38" s="54">
        <f>VLOOKUP(A38,'FY 2010 ITA less 4% homes'!$A$5:$I$89,9,FALSE)</f>
        <v>2.7796547536694948E-3</v>
      </c>
      <c r="E38" s="61">
        <f>VLOOKUP(A38,'ITA Tier I, II, III'!$A$5:$I$89,7,FALSE)</f>
        <v>2741771</v>
      </c>
      <c r="F38" s="60">
        <f>VLOOKUP(A38,'ITA Tier I, II, III'!$A$5:$I$89,9,FALSE)</f>
        <v>2.7839406717264596E-3</v>
      </c>
      <c r="G38" s="65">
        <f>VLOOKUP(A38,'FY2010 ITA Original'!$A$5:$I$89,7,FALSE)</f>
        <v>2741771</v>
      </c>
      <c r="H38" s="73">
        <f>VLOOKUP(A38,'FY2010 ITA Original'!$A$5:$I$89,9,FALSE)</f>
        <v>2.7839406886870136E-3</v>
      </c>
      <c r="I38" s="75">
        <f t="shared" si="1"/>
        <v>0</v>
      </c>
      <c r="J38" s="76">
        <f t="shared" si="0"/>
        <v>0</v>
      </c>
    </row>
    <row r="39" spans="1:10">
      <c r="A39" s="19" t="s">
        <v>84</v>
      </c>
      <c r="B39" s="20" t="s">
        <v>85</v>
      </c>
      <c r="C39" s="52">
        <f>VLOOKUP(A39,'FY 2010 ITA less 4% homes'!$A$5:$I$89,7,FALSE)</f>
        <v>6749618</v>
      </c>
      <c r="D39" s="54">
        <f>VLOOKUP(A39,'FY 2010 ITA less 4% homes'!$A$5:$I$89,9,FALSE)</f>
        <v>6.8534301690026432E-3</v>
      </c>
      <c r="E39" s="61">
        <f>VLOOKUP(A39,'ITA Tier I, II, III'!$A$5:$I$89,7,FALSE)</f>
        <v>7728842</v>
      </c>
      <c r="F39" s="60">
        <f>VLOOKUP(A39,'ITA Tier I, II, III'!$A$5:$I$89,9,FALSE)</f>
        <v>7.8477150677965721E-3</v>
      </c>
      <c r="G39" s="65">
        <f>VLOOKUP(A39,'FY2010 ITA Original'!$A$5:$I$89,7,FALSE)</f>
        <v>7028190</v>
      </c>
      <c r="H39" s="73">
        <f>VLOOKUP(A39,'FY2010 ITA Original'!$A$5:$I$89,9,FALSE)</f>
        <v>7.1362867682323514E-3</v>
      </c>
      <c r="I39" s="75">
        <f t="shared" si="1"/>
        <v>0</v>
      </c>
      <c r="J39" s="76">
        <f t="shared" si="0"/>
        <v>0</v>
      </c>
    </row>
    <row r="40" spans="1:10">
      <c r="A40" s="19" t="s">
        <v>86</v>
      </c>
      <c r="B40" s="20" t="s">
        <v>87</v>
      </c>
      <c r="C40" s="52">
        <f>VLOOKUP(A40,'FY 2010 ITA less 4% homes'!$A$5:$I$89,7,FALSE)</f>
        <v>104766793</v>
      </c>
      <c r="D40" s="54">
        <f>VLOOKUP(A40,'FY 2010 ITA less 4% homes'!$A$5:$I$89,9,FALSE)</f>
        <v>0.10637815352748185</v>
      </c>
      <c r="E40" s="61">
        <f>VLOOKUP(A40,'ITA Tier I, II, III'!$A$5:$I$89,7,FALSE)</f>
        <v>102204769</v>
      </c>
      <c r="F40" s="60">
        <f>VLOOKUP(A40,'ITA Tier I, II, III'!$A$5:$I$89,9,FALSE)</f>
        <v>0.10377672433748393</v>
      </c>
      <c r="G40" s="65">
        <f>VLOOKUP(A40,'FY2010 ITA Original'!$A$5:$I$89,7,FALSE)</f>
        <v>106412903</v>
      </c>
      <c r="H40" s="73">
        <f>VLOOKUP(A40,'FY2010 ITA Original'!$A$5:$I$89,9,FALSE)</f>
        <v>0.10804958199025534</v>
      </c>
      <c r="I40" s="75">
        <f t="shared" si="1"/>
        <v>4208134</v>
      </c>
      <c r="J40" s="76">
        <f t="shared" si="0"/>
        <v>3.9545335963628393E-2</v>
      </c>
    </row>
    <row r="41" spans="1:10">
      <c r="A41" s="19" t="s">
        <v>88</v>
      </c>
      <c r="B41" s="20" t="s">
        <v>89</v>
      </c>
      <c r="C41" s="52">
        <f>VLOOKUP(A41,'FY 2010 ITA less 4% homes'!$A$5:$I$89,7,FALSE)</f>
        <v>13933942</v>
      </c>
      <c r="D41" s="54">
        <f>VLOOKUP(A41,'FY 2010 ITA less 4% homes'!$A$5:$I$89,9,FALSE)</f>
        <v>1.4148252312343162E-2</v>
      </c>
      <c r="E41" s="61">
        <f>VLOOKUP(A41,'ITA Tier I, II, III'!$A$5:$I$89,7,FALSE)</f>
        <v>13997254</v>
      </c>
      <c r="F41" s="60">
        <f>VLOOKUP(A41,'ITA Tier I, II, III'!$A$5:$I$89,9,FALSE)</f>
        <v>1.4212538065026538E-2</v>
      </c>
      <c r="G41" s="65">
        <f>VLOOKUP(A41,'FY2010 ITA Original'!$A$5:$I$89,7,FALSE)</f>
        <v>14170306</v>
      </c>
      <c r="H41" s="73">
        <f>VLOOKUP(A41,'FY2010 ITA Original'!$A$5:$I$89,9,FALSE)</f>
        <v>1.4388251770314048E-2</v>
      </c>
      <c r="I41" s="75">
        <f t="shared" si="1"/>
        <v>173052</v>
      </c>
      <c r="J41" s="76">
        <f t="shared" si="0"/>
        <v>1.2212298026591663E-2</v>
      </c>
    </row>
    <row r="42" spans="1:10">
      <c r="A42" s="19" t="s">
        <v>90</v>
      </c>
      <c r="B42" s="20" t="s">
        <v>91</v>
      </c>
      <c r="C42" s="52">
        <f>VLOOKUP(A42,'FY 2010 ITA less 4% homes'!$A$5:$I$89,7,FALSE)</f>
        <v>2016777</v>
      </c>
      <c r="D42" s="54">
        <f>VLOOKUP(A42,'FY 2010 ITA less 4% homes'!$A$5:$I$89,9,FALSE)</f>
        <v>2.0477959398518025E-3</v>
      </c>
      <c r="E42" s="61">
        <f>VLOOKUP(A42,'ITA Tier I, II, III'!$A$5:$I$89,7,FALSE)</f>
        <v>2016777</v>
      </c>
      <c r="F42" s="60">
        <f>VLOOKUP(A42,'ITA Tier I, II, III'!$A$5:$I$89,9,FALSE)</f>
        <v>2.0477959377725105E-3</v>
      </c>
      <c r="G42" s="65">
        <f>VLOOKUP(A42,'FY2010 ITA Original'!$A$5:$I$89,7,FALSE)</f>
        <v>2029440</v>
      </c>
      <c r="H42" s="73">
        <f>VLOOKUP(A42,'FY2010 ITA Original'!$A$5:$I$89,9,FALSE)</f>
        <v>2.0606537129647124E-3</v>
      </c>
      <c r="I42" s="75">
        <f t="shared" si="1"/>
        <v>12663</v>
      </c>
      <c r="J42" s="76">
        <f t="shared" si="0"/>
        <v>6.2396523178807946E-3</v>
      </c>
    </row>
    <row r="43" spans="1:10">
      <c r="A43" s="19" t="s">
        <v>92</v>
      </c>
      <c r="B43" s="20" t="s">
        <v>93</v>
      </c>
      <c r="C43" s="52">
        <f>VLOOKUP(A43,'FY 2010 ITA less 4% homes'!$A$5:$I$89,7,FALSE)</f>
        <v>1632514</v>
      </c>
      <c r="D43" s="54">
        <f>VLOOKUP(A43,'FY 2010 ITA less 4% homes'!$A$5:$I$89,9,FALSE)</f>
        <v>1.6576228016043548E-3</v>
      </c>
      <c r="E43" s="61">
        <f>VLOOKUP(A43,'ITA Tier I, II, III'!$A$5:$I$89,7,FALSE)</f>
        <v>1877320</v>
      </c>
      <c r="F43" s="60">
        <f>VLOOKUP(A43,'ITA Tier I, II, III'!$A$5:$I$89,9,FALSE)</f>
        <v>1.9061940263594287E-3</v>
      </c>
      <c r="G43" s="65">
        <f>VLOOKUP(A43,'FY2010 ITA Original'!$A$5:$I$89,7,FALSE)</f>
        <v>2193880</v>
      </c>
      <c r="H43" s="73">
        <f>VLOOKUP(A43,'FY2010 ITA Original'!$A$5:$I$89,9,FALSE)</f>
        <v>2.2276228751769078E-3</v>
      </c>
      <c r="I43" s="75">
        <f t="shared" si="1"/>
        <v>316560</v>
      </c>
      <c r="J43" s="76">
        <f t="shared" si="0"/>
        <v>0.14429230404580012</v>
      </c>
    </row>
    <row r="44" spans="1:10">
      <c r="A44" s="19" t="s">
        <v>94</v>
      </c>
      <c r="B44" s="20" t="s">
        <v>95</v>
      </c>
      <c r="C44" s="52">
        <f>VLOOKUP(A44,'FY 2010 ITA less 4% homes'!$A$5:$I$89,7,FALSE)</f>
        <v>4348672</v>
      </c>
      <c r="D44" s="54">
        <f>VLOOKUP(A44,'FY 2010 ITA less 4% homes'!$A$5:$I$89,9,FALSE)</f>
        <v>4.4155565366657884E-3</v>
      </c>
      <c r="E44" s="61">
        <f>VLOOKUP(A44,'ITA Tier I, II, III'!$A$5:$I$89,7,FALSE)</f>
        <v>4260035</v>
      </c>
      <c r="F44" s="60">
        <f>VLOOKUP(A44,'ITA Tier I, II, III'!$A$5:$I$89,9,FALSE)</f>
        <v>4.3255562552373004E-3</v>
      </c>
      <c r="G44" s="65">
        <f>VLOOKUP(A44,'FY2010 ITA Original'!$A$5:$I$89,7,FALSE)</f>
        <v>4424646</v>
      </c>
      <c r="H44" s="73">
        <f>VLOOKUP(A44,'FY2010 ITA Original'!$A$5:$I$89,9,FALSE)</f>
        <v>4.492699073860012E-3</v>
      </c>
      <c r="I44" s="75">
        <f t="shared" si="1"/>
        <v>164611</v>
      </c>
      <c r="J44" s="76">
        <f t="shared" si="0"/>
        <v>3.7203202244880156E-2</v>
      </c>
    </row>
    <row r="45" spans="1:10">
      <c r="A45" s="19" t="s">
        <v>96</v>
      </c>
      <c r="B45" s="20" t="s">
        <v>97</v>
      </c>
      <c r="C45" s="52">
        <f>VLOOKUP(A45,'FY 2010 ITA less 4% homes'!$A$5:$I$89,7,FALSE)</f>
        <v>1905635</v>
      </c>
      <c r="D45" s="54">
        <f>VLOOKUP(A45,'FY 2010 ITA less 4% homes'!$A$5:$I$89,9,FALSE)</f>
        <v>1.9349445257653623E-3</v>
      </c>
      <c r="E45" s="61">
        <f>VLOOKUP(A45,'ITA Tier I, II, III'!$A$5:$I$89,7,FALSE)</f>
        <v>1897194</v>
      </c>
      <c r="F45" s="60">
        <f>VLOOKUP(A45,'ITA Tier I, II, III'!$A$5:$I$89,9,FALSE)</f>
        <v>1.9263736974223628E-3</v>
      </c>
      <c r="G45" s="65">
        <f>VLOOKUP(A45,'FY2010 ITA Original'!$A$5:$I$89,7,FALSE)</f>
        <v>1968947</v>
      </c>
      <c r="H45" s="73">
        <f>VLOOKUP(A45,'FY2010 ITA Original'!$A$5:$I$89,9,FALSE)</f>
        <v>1.9992303030297678E-3</v>
      </c>
      <c r="I45" s="75">
        <f t="shared" si="1"/>
        <v>71753</v>
      </c>
      <c r="J45" s="76">
        <f t="shared" si="0"/>
        <v>3.6442321707999249E-2</v>
      </c>
    </row>
    <row r="46" spans="1:10">
      <c r="A46" s="19" t="s">
        <v>98</v>
      </c>
      <c r="B46" s="20" t="s">
        <v>99</v>
      </c>
      <c r="C46" s="52">
        <f>VLOOKUP(A46,'FY 2010 ITA less 4% homes'!$A$5:$I$89,7,FALSE)</f>
        <v>29011433</v>
      </c>
      <c r="D46" s="54">
        <f>VLOOKUP(A46,'FY 2010 ITA less 4% homes'!$A$5:$I$89,9,FALSE)</f>
        <v>2.9457641924061313E-2</v>
      </c>
      <c r="E46" s="61">
        <f>VLOOKUP(A46,'ITA Tier I, II, III'!$A$5:$I$89,7,FALSE)</f>
        <v>35920877</v>
      </c>
      <c r="F46" s="60">
        <f>VLOOKUP(A46,'ITA Tier I, II, III'!$A$5:$I$89,9,FALSE)</f>
        <v>3.6473356251993161E-2</v>
      </c>
      <c r="G46" s="65">
        <f>VLOOKUP(A46,'FY2010 ITA Original'!$A$5:$I$89,7,FALSE)</f>
        <v>28500717</v>
      </c>
      <c r="H46" s="73">
        <f>VLOOKUP(A46,'FY2010 ITA Original'!$A$5:$I$89,9,FALSE)</f>
        <v>2.8939071028562805E-2</v>
      </c>
      <c r="I46" s="75">
        <f t="shared" si="1"/>
        <v>0</v>
      </c>
      <c r="J46" s="76">
        <f t="shared" si="0"/>
        <v>0</v>
      </c>
    </row>
    <row r="47" spans="1:10">
      <c r="A47" s="19" t="s">
        <v>100</v>
      </c>
      <c r="B47" s="20" t="s">
        <v>101</v>
      </c>
      <c r="C47" s="52">
        <f>VLOOKUP(A47,'FY 2010 ITA less 4% homes'!$A$5:$I$89,7,FALSE)</f>
        <v>3292729</v>
      </c>
      <c r="D47" s="54">
        <f>VLOOKUP(A47,'FY 2010 ITA less 4% homes'!$A$5:$I$89,9,FALSE)</f>
        <v>3.3433726570822088E-3</v>
      </c>
      <c r="E47" s="61">
        <f>VLOOKUP(A47,'ITA Tier I, II, III'!$A$5:$I$89,7,FALSE)</f>
        <v>3638834</v>
      </c>
      <c r="F47" s="60">
        <f>VLOOKUP(A47,'ITA Tier I, II, III'!$A$5:$I$89,9,FALSE)</f>
        <v>3.69480090432829E-3</v>
      </c>
      <c r="G47" s="65">
        <f>VLOOKUP(A47,'FY2010 ITA Original'!$A$5:$I$89,7,FALSE)</f>
        <v>4069355</v>
      </c>
      <c r="H47" s="73">
        <f>VLOOKUP(A47,'FY2010 ITA Original'!$A$5:$I$89,9,FALSE)</f>
        <v>4.1319435362077803E-3</v>
      </c>
      <c r="I47" s="75">
        <f t="shared" si="1"/>
        <v>430521</v>
      </c>
      <c r="J47" s="76">
        <f t="shared" si="0"/>
        <v>0.10579588165692105</v>
      </c>
    </row>
    <row r="48" spans="1:10">
      <c r="A48" s="19" t="s">
        <v>102</v>
      </c>
      <c r="B48" s="20" t="s">
        <v>103</v>
      </c>
      <c r="C48" s="52">
        <f>VLOOKUP(A48,'FY 2010 ITA less 4% homes'!$A$5:$I$89,7,FALSE)</f>
        <v>16876898</v>
      </c>
      <c r="D48" s="54">
        <f>VLOOKUP(A48,'FY 2010 ITA less 4% homes'!$A$5:$I$89,9,FALSE)</f>
        <v>1.7136472302933348E-2</v>
      </c>
      <c r="E48" s="61">
        <f>VLOOKUP(A48,'ITA Tier I, II, III'!$A$5:$I$89,7,FALSE)</f>
        <v>16518130</v>
      </c>
      <c r="F48" s="60">
        <f>VLOOKUP(A48,'ITA Tier I, II, III'!$A$5:$I$89,9,FALSE)</f>
        <v>1.6772186272254314E-2</v>
      </c>
      <c r="G48" s="65">
        <f>VLOOKUP(A48,'FY2010 ITA Original'!$A$5:$I$89,7,FALSE)</f>
        <v>16716507</v>
      </c>
      <c r="H48" s="73">
        <f>VLOOKUP(A48,'FY2010 ITA Original'!$A$5:$I$89,9,FALSE)</f>
        <v>1.6973614503188371E-2</v>
      </c>
      <c r="I48" s="75">
        <f t="shared" si="1"/>
        <v>198377</v>
      </c>
      <c r="J48" s="76">
        <f t="shared" si="0"/>
        <v>1.1867132290256571E-2</v>
      </c>
    </row>
    <row r="49" spans="1:10">
      <c r="A49" s="19" t="s">
        <v>104</v>
      </c>
      <c r="B49" s="20" t="s">
        <v>105</v>
      </c>
      <c r="C49" s="52">
        <f>VLOOKUP(A49,'FY 2010 ITA less 4% homes'!$A$5:$I$89,7,FALSE)</f>
        <v>18150572</v>
      </c>
      <c r="D49" s="54">
        <f>VLOOKUP(A49,'FY 2010 ITA less 4% homes'!$A$5:$I$89,9,FALSE)</f>
        <v>1.8429735983496346E-2</v>
      </c>
      <c r="E49" s="61">
        <f>VLOOKUP(A49,'ITA Tier I, II, III'!$A$5:$I$89,7,FALSE)</f>
        <v>17994403</v>
      </c>
      <c r="F49" s="60">
        <f>VLOOKUP(A49,'ITA Tier I, II, III'!$A$5:$I$89,9,FALSE)</f>
        <v>1.827116501528998E-2</v>
      </c>
      <c r="G49" s="65">
        <f>VLOOKUP(A49,'FY2010 ITA Original'!$A$5:$I$89,7,FALSE)</f>
        <v>18547327</v>
      </c>
      <c r="H49" s="73">
        <f>VLOOKUP(A49,'FY2010 ITA Original'!$A$5:$I$89,9,FALSE)</f>
        <v>1.8832593349949082E-2</v>
      </c>
      <c r="I49" s="75">
        <f t="shared" si="1"/>
        <v>552924</v>
      </c>
      <c r="J49" s="76">
        <f t="shared" si="0"/>
        <v>2.9811519471242404E-2</v>
      </c>
    </row>
    <row r="50" spans="1:10">
      <c r="A50" s="19" t="s">
        <v>106</v>
      </c>
      <c r="B50" s="20" t="s">
        <v>107</v>
      </c>
      <c r="C50" s="52">
        <f>VLOOKUP(A50,'FY 2010 ITA less 4% homes'!$A$5:$I$89,7,FALSE)</f>
        <v>9689795</v>
      </c>
      <c r="D50" s="54">
        <f>VLOOKUP(A50,'FY 2010 ITA less 4% homes'!$A$5:$I$89,9,FALSE)</f>
        <v>9.8388284173194646E-3</v>
      </c>
      <c r="E50" s="61">
        <f>VLOOKUP(A50,'ITA Tier I, II, III'!$A$5:$I$89,7,FALSE)</f>
        <v>9643366</v>
      </c>
      <c r="F50" s="60">
        <f>VLOOKUP(A50,'ITA Tier I, II, III'!$A$5:$I$89,9,FALSE)</f>
        <v>9.7916853084171161E-3</v>
      </c>
      <c r="G50" s="65">
        <f>VLOOKUP(A50,'FY2010 ITA Original'!$A$5:$I$89,7,FALSE)</f>
        <v>9934601</v>
      </c>
      <c r="H50" s="73">
        <f>VLOOKUP(A50,'FY2010 ITA Original'!$A$5:$I$89,9,FALSE)</f>
        <v>1.0087399695222793E-2</v>
      </c>
      <c r="I50" s="75">
        <f t="shared" si="1"/>
        <v>291235</v>
      </c>
      <c r="J50" s="76">
        <f t="shared" si="0"/>
        <v>2.9315218598109778E-2</v>
      </c>
    </row>
    <row r="51" spans="1:10">
      <c r="A51" s="19" t="s">
        <v>108</v>
      </c>
      <c r="B51" s="20" t="s">
        <v>109</v>
      </c>
      <c r="C51" s="52">
        <f>VLOOKUP(A51,'FY 2010 ITA less 4% homes'!$A$5:$I$89,7,FALSE)</f>
        <v>5244601</v>
      </c>
      <c r="D51" s="54">
        <f>VLOOKUP(A51,'FY 2010 ITA less 4% homes'!$A$5:$I$89,9,FALSE)</f>
        <v>5.3252653287610401E-3</v>
      </c>
      <c r="E51" s="61">
        <f>VLOOKUP(A51,'ITA Tier I, II, III'!$A$5:$I$89,7,FALSE)</f>
        <v>5248822</v>
      </c>
      <c r="F51" s="60">
        <f>VLOOKUP(A51,'ITA Tier I, II, III'!$A$5:$I$89,9,FALSE)</f>
        <v>5.3295512442332422E-3</v>
      </c>
      <c r="G51" s="65">
        <f>VLOOKUP(A51,'FY2010 ITA Original'!$A$5:$I$89,7,FALSE)</f>
        <v>5434537</v>
      </c>
      <c r="H51" s="73">
        <f>VLOOKUP(A51,'FY2010 ITA Original'!$A$5:$I$89,9,FALSE)</f>
        <v>5.5181226581195349E-3</v>
      </c>
      <c r="I51" s="75">
        <f t="shared" si="1"/>
        <v>185715</v>
      </c>
      <c r="J51" s="76">
        <f t="shared" si="0"/>
        <v>3.4173104350931828E-2</v>
      </c>
    </row>
    <row r="52" spans="1:10">
      <c r="A52" s="19" t="s">
        <v>110</v>
      </c>
      <c r="B52" s="20" t="s">
        <v>111</v>
      </c>
      <c r="C52" s="52">
        <f>VLOOKUP(A52,'FY 2010 ITA less 4% homes'!$A$5:$I$89,7,FALSE)</f>
        <v>4125834</v>
      </c>
      <c r="D52" s="54">
        <f>VLOOKUP(A52,'FY 2010 ITA less 4% homes'!$A$5:$I$89,9,FALSE)</f>
        <v>4.1892911877230467E-3</v>
      </c>
      <c r="E52" s="61">
        <f>VLOOKUP(A52,'ITA Tier I, II, III'!$A$5:$I$89,7,FALSE)</f>
        <v>3855703</v>
      </c>
      <c r="F52" s="60">
        <f>VLOOKUP(A52,'ITA Tier I, II, III'!$A$5:$I$89,9,FALSE)</f>
        <v>3.9150054471353462E-3</v>
      </c>
      <c r="G52" s="65">
        <f>VLOOKUP(A52,'FY2010 ITA Original'!$A$5:$I$89,7,FALSE)</f>
        <v>4197588</v>
      </c>
      <c r="H52" s="73">
        <f>VLOOKUP(A52,'FY2010 ITA Original'!$A$5:$I$89,9,FALSE)</f>
        <v>4.2621488182435158E-3</v>
      </c>
      <c r="I52" s="75">
        <f t="shared" si="1"/>
        <v>341885</v>
      </c>
      <c r="J52" s="76">
        <f t="shared" si="0"/>
        <v>8.1447964878878065E-2</v>
      </c>
    </row>
    <row r="53" spans="1:10">
      <c r="A53" s="19" t="s">
        <v>112</v>
      </c>
      <c r="B53" s="20" t="s">
        <v>113</v>
      </c>
      <c r="C53" s="52">
        <f>VLOOKUP(A53,'FY 2010 ITA less 4% homes'!$A$5:$I$89,7,FALSE)</f>
        <v>37500027</v>
      </c>
      <c r="D53" s="54">
        <f>VLOOKUP(A53,'FY 2010 ITA less 4% homes'!$A$5:$I$89,9,FALSE)</f>
        <v>3.8076794328244012E-2</v>
      </c>
      <c r="E53" s="61">
        <f>VLOOKUP(A53,'ITA Tier I, II, III'!$A$5:$I$89,7,FALSE)</f>
        <v>35963658</v>
      </c>
      <c r="F53" s="60">
        <f>VLOOKUP(A53,'ITA Tier I, II, III'!$A$5:$I$89,9,FALSE)</f>
        <v>3.6516795243023821E-2</v>
      </c>
      <c r="G53" s="65">
        <f>VLOOKUP(A53,'FY2010 ITA Original'!$A$5:$I$89,7,FALSE)</f>
        <v>35955216</v>
      </c>
      <c r="H53" s="73">
        <f>VLOOKUP(A53,'FY2010 ITA Original'!$A$5:$I$89,9,FALSE)</f>
        <v>3.65082236236835E-2</v>
      </c>
      <c r="I53" s="75">
        <f t="shared" si="1"/>
        <v>0</v>
      </c>
      <c r="J53" s="76">
        <f t="shared" si="0"/>
        <v>0</v>
      </c>
    </row>
    <row r="54" spans="1:10">
      <c r="A54" s="19" t="s">
        <v>114</v>
      </c>
      <c r="B54" s="20" t="s">
        <v>115</v>
      </c>
      <c r="C54" s="52">
        <f>VLOOKUP(A54,'FY 2010 ITA less 4% homes'!$A$5:$I$89,7,FALSE)</f>
        <v>13005690</v>
      </c>
      <c r="D54" s="54">
        <f>VLOOKUP(A54,'FY 2010 ITA less 4% homes'!$A$5:$I$89,9,FALSE)</f>
        <v>1.3205723377929831E-2</v>
      </c>
      <c r="E54" s="61">
        <f>VLOOKUP(A54,'ITA Tier I, II, III'!$A$5:$I$89,7,FALSE)</f>
        <v>13136535</v>
      </c>
      <c r="F54" s="60">
        <f>VLOOKUP(A54,'ITA Tier I, II, III'!$A$5:$I$89,9,FALSE)</f>
        <v>1.3338580819498838E-2</v>
      </c>
      <c r="G54" s="65">
        <f>VLOOKUP(A54,'FY2010 ITA Original'!$A$5:$I$89,7,FALSE)</f>
        <v>13410887</v>
      </c>
      <c r="H54" s="73">
        <f>VLOOKUP(A54,'FY2010 ITA Original'!$A$5:$I$89,9,FALSE)</f>
        <v>1.361715255967173E-2</v>
      </c>
      <c r="I54" s="75">
        <f t="shared" si="1"/>
        <v>274352</v>
      </c>
      <c r="J54" s="76">
        <f t="shared" si="0"/>
        <v>2.0457408969294873E-2</v>
      </c>
    </row>
    <row r="55" spans="1:10">
      <c r="A55" s="19" t="s">
        <v>116</v>
      </c>
      <c r="B55" s="20" t="s">
        <v>117</v>
      </c>
      <c r="C55" s="52">
        <f>VLOOKUP(A55,'FY 2010 ITA less 4% homes'!$A$5:$I$89,7,FALSE)</f>
        <v>3230083</v>
      </c>
      <c r="D55" s="54">
        <f>VLOOKUP(A55,'FY 2010 ITA less 4% homes'!$A$5:$I$89,9,FALSE)</f>
        <v>3.2797631333480745E-3</v>
      </c>
      <c r="E55" s="61">
        <f>VLOOKUP(A55,'ITA Tier I, II, III'!$A$5:$I$89,7,FALSE)</f>
        <v>3204758</v>
      </c>
      <c r="F55" s="60">
        <f>VLOOKUP(A55,'ITA Tier I, II, III'!$A$5:$I$89,9,FALSE)</f>
        <v>3.2540486201220837E-3</v>
      </c>
      <c r="G55" s="65">
        <f>VLOOKUP(A55,'FY2010 ITA Original'!$A$5:$I$89,7,FALSE)</f>
        <v>3170992</v>
      </c>
      <c r="H55" s="73">
        <f>VLOOKUP(A55,'FY2010 ITA Original'!$A$5:$I$89,9,FALSE)</f>
        <v>3.2197633034637138E-3</v>
      </c>
      <c r="I55" s="75">
        <f t="shared" si="1"/>
        <v>0</v>
      </c>
      <c r="J55" s="76">
        <f t="shared" si="0"/>
        <v>0</v>
      </c>
    </row>
    <row r="56" spans="1:10">
      <c r="A56" s="19" t="s">
        <v>118</v>
      </c>
      <c r="B56" s="20" t="s">
        <v>119</v>
      </c>
      <c r="C56" s="52">
        <f>VLOOKUP(A56,'FY 2010 ITA less 4% homes'!$A$5:$I$89,7,FALSE)</f>
        <v>6063122</v>
      </c>
      <c r="D56" s="54">
        <f>VLOOKUP(A56,'FY 2010 ITA less 4% homes'!$A$5:$I$89,9,FALSE)</f>
        <v>6.1563755509043095E-3</v>
      </c>
      <c r="E56" s="61">
        <f>VLOOKUP(A56,'ITA Tier I, II, III'!$A$5:$I$89,7,FALSE)</f>
        <v>6025135</v>
      </c>
      <c r="F56" s="60">
        <f>VLOOKUP(A56,'ITA Tier I, II, III'!$A$5:$I$89,9,FALSE)</f>
        <v>6.1178042874997958E-3</v>
      </c>
      <c r="G56" s="65">
        <f>VLOOKUP(A56,'FY2010 ITA Original'!$A$5:$I$89,7,FALSE)</f>
        <v>6046239</v>
      </c>
      <c r="H56" s="73">
        <f>VLOOKUP(A56,'FY2010 ITA Original'!$A$5:$I$89,9,FALSE)</f>
        <v>6.13923291391815E-3</v>
      </c>
      <c r="I56" s="75">
        <f t="shared" si="1"/>
        <v>21104</v>
      </c>
      <c r="J56" s="76">
        <f t="shared" si="0"/>
        <v>3.4904343013896738E-3</v>
      </c>
    </row>
    <row r="57" spans="1:10">
      <c r="A57" s="19" t="s">
        <v>120</v>
      </c>
      <c r="B57" s="20" t="s">
        <v>121</v>
      </c>
      <c r="C57" s="52">
        <f>VLOOKUP(A57,'FY 2010 ITA less 4% homes'!$A$5:$I$89,7,FALSE)</f>
        <v>26907561</v>
      </c>
      <c r="D57" s="54">
        <f>VLOOKUP(A57,'FY 2010 ITA less 4% homes'!$A$5:$I$89,9,FALSE)</f>
        <v>2.732141142382857E-2</v>
      </c>
      <c r="E57" s="61">
        <f>VLOOKUP(A57,'ITA Tier I, II, III'!$A$5:$I$89,7,FALSE)</f>
        <v>25177034</v>
      </c>
      <c r="F57" s="60">
        <f>VLOOKUP(A57,'ITA Tier I, II, III'!$A$5:$I$89,9,FALSE)</f>
        <v>2.556426811212166E-2</v>
      </c>
      <c r="G57" s="65">
        <f>VLOOKUP(A57,'FY2010 ITA Original'!$A$5:$I$89,7,FALSE)</f>
        <v>25198138</v>
      </c>
      <c r="H57" s="73">
        <f>VLOOKUP(A57,'FY2010 ITA Original'!$A$5:$I$89,9,FALSE)</f>
        <v>2.5585696857013368E-2</v>
      </c>
      <c r="I57" s="75">
        <f t="shared" si="1"/>
        <v>21104</v>
      </c>
      <c r="J57" s="76">
        <f t="shared" si="0"/>
        <v>8.3752220104517242E-4</v>
      </c>
    </row>
    <row r="58" spans="1:10">
      <c r="A58" s="19" t="s">
        <v>122</v>
      </c>
      <c r="B58" s="20" t="s">
        <v>123</v>
      </c>
      <c r="C58" s="52">
        <f>VLOOKUP(A58,'FY 2010 ITA less 4% homes'!$A$5:$I$89,7,FALSE)</f>
        <v>853315</v>
      </c>
      <c r="D58" s="54">
        <f>VLOOKUP(A58,'FY 2010 ITA less 4% homes'!$A$5:$I$89,9,FALSE)</f>
        <v>8.6643936955580164E-4</v>
      </c>
      <c r="E58" s="61">
        <f>VLOOKUP(A58,'ITA Tier I, II, III'!$A$5:$I$89,7,FALSE)</f>
        <v>604288</v>
      </c>
      <c r="F58" s="60">
        <f>VLOOKUP(A58,'ITA Tier I, II, III'!$A$5:$I$89,9,FALSE)</f>
        <v>6.1358222135847191E-4</v>
      </c>
      <c r="G58" s="65">
        <f>VLOOKUP(A58,'FY2010 ITA Original'!$A$5:$I$89,7,FALSE)</f>
        <v>836432</v>
      </c>
      <c r="H58" s="73">
        <f>VLOOKUP(A58,'FY2010 ITA Original'!$A$5:$I$89,9,FALSE)</f>
        <v>8.4929670571315256E-4</v>
      </c>
      <c r="I58" s="75">
        <f t="shared" si="1"/>
        <v>232144</v>
      </c>
      <c r="J58" s="76">
        <f t="shared" si="0"/>
        <v>0.27754079231784534</v>
      </c>
    </row>
    <row r="59" spans="1:10">
      <c r="A59" s="19" t="s">
        <v>124</v>
      </c>
      <c r="B59" s="20" t="s">
        <v>125</v>
      </c>
      <c r="C59" s="52">
        <f>VLOOKUP(A59,'FY 2010 ITA less 4% homes'!$A$5:$I$89,7,FALSE)</f>
        <v>4891272</v>
      </c>
      <c r="D59" s="54">
        <f>VLOOKUP(A59,'FY 2010 ITA less 4% homes'!$A$5:$I$89,9,FALSE)</f>
        <v>4.9665019693852152E-3</v>
      </c>
      <c r="E59" s="61">
        <f>VLOOKUP(A59,'ITA Tier I, II, III'!$A$5:$I$89,7,FALSE)</f>
        <v>4844843</v>
      </c>
      <c r="F59" s="60">
        <f>VLOOKUP(A59,'ITA Tier I, II, III'!$A$5:$I$89,9,FALSE)</f>
        <v>4.9193588654301316E-3</v>
      </c>
      <c r="G59" s="65">
        <f>VLOOKUP(A59,'FY2010 ITA Original'!$A$5:$I$89,7,FALSE)</f>
        <v>4933480</v>
      </c>
      <c r="H59" s="73">
        <f>VLOOKUP(A59,'FY2010 ITA Original'!$A$5:$I$89,9,FALSE)</f>
        <v>5.0093591728935811E-3</v>
      </c>
      <c r="I59" s="75">
        <f t="shared" si="1"/>
        <v>88637</v>
      </c>
      <c r="J59" s="76">
        <f t="shared" si="0"/>
        <v>1.7966425322490414E-2</v>
      </c>
    </row>
    <row r="60" spans="1:10">
      <c r="A60" s="19" t="s">
        <v>126</v>
      </c>
      <c r="B60" s="20" t="s">
        <v>127</v>
      </c>
      <c r="C60" s="52">
        <f>VLOOKUP(A60,'FY 2010 ITA less 4% homes'!$A$5:$I$89,7,FALSE)</f>
        <v>3216173</v>
      </c>
      <c r="D60" s="54">
        <f>VLOOKUP(A60,'FY 2010 ITA less 4% homes'!$A$5:$I$89,9,FALSE)</f>
        <v>3.2656391912744896E-3</v>
      </c>
      <c r="E60" s="61">
        <f>VLOOKUP(A60,'ITA Tier I, II, III'!$A$5:$I$89,7,FALSE)</f>
        <v>3152861</v>
      </c>
      <c r="F60" s="60">
        <f>VLOOKUP(A60,'ITA Tier I, II, III'!$A$5:$I$89,9,FALSE)</f>
        <v>3.2013534209093895E-3</v>
      </c>
      <c r="G60" s="65">
        <f>VLOOKUP(A60,'FY2010 ITA Original'!$A$5:$I$89,7,FALSE)</f>
        <v>3203510</v>
      </c>
      <c r="H60" s="73">
        <f>VLOOKUP(A60,'FY2010 ITA Original'!$A$5:$I$89,9,FALSE)</f>
        <v>3.2527814451373707E-3</v>
      </c>
      <c r="I60" s="75">
        <f t="shared" si="1"/>
        <v>50649</v>
      </c>
      <c r="J60" s="76">
        <f t="shared" si="0"/>
        <v>1.5810470390290651E-2</v>
      </c>
    </row>
    <row r="61" spans="1:10">
      <c r="A61" s="19">
        <v>3407</v>
      </c>
      <c r="B61" s="20" t="s">
        <v>128</v>
      </c>
      <c r="C61" s="52">
        <f>VLOOKUP(A61,'FY 2010 ITA less 4% homes'!$A$5:$I$89,7,FALSE)</f>
        <v>1228512</v>
      </c>
      <c r="D61" s="54">
        <f>VLOOKUP(A61,'FY 2010 ITA less 4% homes'!$A$5:$I$89,9,FALSE)</f>
        <v>1.2474070686343695E-3</v>
      </c>
      <c r="E61" s="61">
        <f>VLOOKUP(A61,'ITA Tier I, II, III'!$A$5:$I$89,7,FALSE)</f>
        <v>1211629</v>
      </c>
      <c r="F61" s="60">
        <f>VLOOKUP(A61,'ITA Tier I, II, III'!$A$5:$I$89,9,FALSE)</f>
        <v>1.2302643992307377E-3</v>
      </c>
      <c r="G61" s="65">
        <f>VLOOKUP(A61,'FY2010 ITA Original'!$A$5:$I$89,7,FALSE)</f>
        <v>1228512</v>
      </c>
      <c r="H61" s="73">
        <f>VLOOKUP(A61,'FY2010 ITA Original'!$A$5:$I$89,9,FALSE)</f>
        <v>1.2474070749673332E-3</v>
      </c>
      <c r="I61" s="75">
        <f t="shared" si="1"/>
        <v>16883</v>
      </c>
      <c r="J61" s="76">
        <f t="shared" si="0"/>
        <v>1.3742641504519289E-2</v>
      </c>
    </row>
    <row r="62" spans="1:10">
      <c r="A62" s="19" t="s">
        <v>129</v>
      </c>
      <c r="B62" s="20" t="s">
        <v>130</v>
      </c>
      <c r="C62" s="52">
        <f>VLOOKUP(A62,'FY 2010 ITA less 4% homes'!$A$5:$I$89,7,FALSE)</f>
        <v>7453868</v>
      </c>
      <c r="D62" s="54">
        <f>VLOOKUP(A62,'FY 2010 ITA less 4% homes'!$A$5:$I$89,9,FALSE)</f>
        <v>7.5685118516282549E-3</v>
      </c>
      <c r="E62" s="61">
        <f>VLOOKUP(A62,'ITA Tier I, II, III'!$A$5:$I$89,7,FALSE)</f>
        <v>7496076</v>
      </c>
      <c r="F62" s="60">
        <f>VLOOKUP(A62,'ITA Tier I, II, III'!$A$5:$I$89,9,FALSE)</f>
        <v>7.6113690219761585E-3</v>
      </c>
      <c r="G62" s="65">
        <f>VLOOKUP(A62,'FY2010 ITA Original'!$A$5:$I$89,7,FALSE)</f>
        <v>7787311</v>
      </c>
      <c r="H62" s="73">
        <f>VLOOKUP(A62,'FY2010 ITA Original'!$A$5:$I$89,9,FALSE)</f>
        <v>7.9070833954987332E-3</v>
      </c>
      <c r="I62" s="75">
        <f t="shared" si="1"/>
        <v>291235</v>
      </c>
      <c r="J62" s="76">
        <f t="shared" si="0"/>
        <v>3.7398660461871881E-2</v>
      </c>
    </row>
    <row r="63" spans="1:10">
      <c r="A63" s="19" t="s">
        <v>131</v>
      </c>
      <c r="B63" s="20" t="s">
        <v>132</v>
      </c>
      <c r="C63" s="52">
        <f>VLOOKUP(A63,'FY 2010 ITA less 4% homes'!$A$5:$I$89,7,FALSE)</f>
        <v>9280166</v>
      </c>
      <c r="D63" s="54">
        <f>VLOOKUP(A63,'FY 2010 ITA less 4% homes'!$A$5:$I$89,9,FALSE)</f>
        <v>9.4228991385516322E-3</v>
      </c>
      <c r="E63" s="61">
        <f>VLOOKUP(A63,'ITA Tier I, II, III'!$A$5:$I$89,7,FALSE)</f>
        <v>9233737</v>
      </c>
      <c r="F63" s="60">
        <f>VLOOKUP(A63,'ITA Tier I, II, III'!$A$5:$I$89,9,FALSE)</f>
        <v>9.3757560300716091E-3</v>
      </c>
      <c r="G63" s="65">
        <f>VLOOKUP(A63,'FY2010 ITA Original'!$A$5:$I$89,7,FALSE)</f>
        <v>9069126</v>
      </c>
      <c r="H63" s="73">
        <f>VLOOKUP(A63,'FY2010 ITA Original'!$A$5:$I$89,9,FALSE)</f>
        <v>9.2086132949211665E-3</v>
      </c>
      <c r="I63" s="75">
        <f t="shared" si="1"/>
        <v>0</v>
      </c>
      <c r="J63" s="76">
        <f t="shared" si="0"/>
        <v>0</v>
      </c>
    </row>
    <row r="64" spans="1:10">
      <c r="A64" s="19" t="s">
        <v>133</v>
      </c>
      <c r="B64" s="20" t="s">
        <v>134</v>
      </c>
      <c r="C64" s="52">
        <f>VLOOKUP(A64,'FY 2010 ITA less 4% homes'!$A$5:$I$89,7,FALSE)</f>
        <v>10324142</v>
      </c>
      <c r="D64" s="54">
        <f>VLOOKUP(A64,'FY 2010 ITA less 4% homes'!$A$5:$I$89,9,FALSE)</f>
        <v>1.0482931960277943E-2</v>
      </c>
      <c r="E64" s="61">
        <f>VLOOKUP(A64,'ITA Tier I, II, III'!$A$5:$I$89,7,FALSE)</f>
        <v>11016352</v>
      </c>
      <c r="F64" s="60">
        <f>VLOOKUP(A64,'ITA Tier I, II, III'!$A$5:$I$89,9,FALSE)</f>
        <v>1.1185788450915531E-2</v>
      </c>
      <c r="G64" s="65">
        <f>VLOOKUP(A64,'FY2010 ITA Original'!$A$5:$I$89,7,FALSE)</f>
        <v>12286812</v>
      </c>
      <c r="H64" s="73">
        <f>VLOOKUP(A64,'FY2010 ITA Original'!$A$5:$I$89,9,FALSE)</f>
        <v>1.2475788773405168E-2</v>
      </c>
      <c r="I64" s="75">
        <f t="shared" si="1"/>
        <v>1270460</v>
      </c>
      <c r="J64" s="76">
        <f t="shared" si="0"/>
        <v>0.10340029618748948</v>
      </c>
    </row>
    <row r="65" spans="1:10">
      <c r="A65" s="19" t="s">
        <v>135</v>
      </c>
      <c r="B65" s="20" t="s">
        <v>136</v>
      </c>
      <c r="C65" s="52">
        <f>VLOOKUP(A65,'FY 2010 ITA less 4% homes'!$A$5:$I$89,7,FALSE)</f>
        <v>4918162</v>
      </c>
      <c r="D65" s="54">
        <f>VLOOKUP(A65,'FY 2010 ITA less 4% homes'!$A$5:$I$89,9,FALSE)</f>
        <v>4.993805549712944E-3</v>
      </c>
      <c r="E65" s="61">
        <f>VLOOKUP(A65,'ITA Tier I, II, III'!$A$5:$I$89,7,FALSE)</f>
        <v>4956149</v>
      </c>
      <c r="F65" s="60">
        <f>VLOOKUP(A65,'ITA Tier I, II, III'!$A$5:$I$89,9,FALSE)</f>
        <v>5.0323768017957815E-3</v>
      </c>
      <c r="G65" s="65">
        <f>VLOOKUP(A65,'FY2010 ITA Original'!$A$5:$I$89,7,FALSE)</f>
        <v>4766213</v>
      </c>
      <c r="H65" s="73">
        <f>VLOOKUP(A65,'FY2010 ITA Original'!$A$5:$I$89,9,FALSE)</f>
        <v>4.8395195301318E-3</v>
      </c>
      <c r="I65" s="75">
        <f t="shared" si="1"/>
        <v>0</v>
      </c>
      <c r="J65" s="76">
        <f t="shared" si="0"/>
        <v>0</v>
      </c>
    </row>
    <row r="66" spans="1:10">
      <c r="A66" s="19" t="s">
        <v>137</v>
      </c>
      <c r="B66" s="20" t="s">
        <v>138</v>
      </c>
      <c r="C66" s="52">
        <f>VLOOKUP(A66,'FY 2010 ITA less 4% homes'!$A$5:$I$89,7,FALSE)</f>
        <v>6501760</v>
      </c>
      <c r="D66" s="54">
        <f>VLOOKUP(A66,'FY 2010 ITA less 4% homes'!$A$5:$I$89,9,FALSE)</f>
        <v>6.6017600011755665E-3</v>
      </c>
      <c r="E66" s="61">
        <f>VLOOKUP(A66,'ITA Tier I, II, III'!$A$5:$I$89,7,FALSE)</f>
        <v>6636826</v>
      </c>
      <c r="F66" s="60">
        <f>VLOOKUP(A66,'ITA Tier I, II, III'!$A$5:$I$89,9,FALSE)</f>
        <v>6.7389033703294816E-3</v>
      </c>
      <c r="G66" s="65">
        <f>VLOOKUP(A66,'FY2010 ITA Original'!$A$5:$I$89,7,FALSE)</f>
        <v>6653709</v>
      </c>
      <c r="H66" s="73">
        <f>VLOOKUP(A66,'FY2010 ITA Original'!$A$5:$I$89,9,FALSE)</f>
        <v>6.756046079626263E-3</v>
      </c>
      <c r="I66" s="75">
        <f t="shared" si="1"/>
        <v>16883</v>
      </c>
      <c r="J66" s="76">
        <f t="shared" si="0"/>
        <v>2.53738178210078E-3</v>
      </c>
    </row>
    <row r="67" spans="1:10">
      <c r="A67" s="19" t="s">
        <v>139</v>
      </c>
      <c r="B67" s="20" t="s">
        <v>140</v>
      </c>
      <c r="C67" s="52">
        <f>VLOOKUP(A67,'FY 2010 ITA less 4% homes'!$A$5:$I$89,7,FALSE)</f>
        <v>9673835</v>
      </c>
      <c r="D67" s="54">
        <f>VLOOKUP(A67,'FY 2010 ITA less 4% homes'!$A$5:$I$89,9,FALSE)</f>
        <v>9.8226229453213035E-3</v>
      </c>
      <c r="E67" s="61">
        <f>VLOOKUP(A67,'ITA Tier I, II, III'!$A$5:$I$89,7,FALSE)</f>
        <v>9939745</v>
      </c>
      <c r="F67" s="60">
        <f>VLOOKUP(A67,'ITA Tier I, II, III'!$A$5:$I$89,9,FALSE)</f>
        <v>1.0092622750802208E-2</v>
      </c>
      <c r="G67" s="65">
        <f>VLOOKUP(A67,'FY2010 ITA Original'!$A$5:$I$89,7,FALSE)</f>
        <v>9969291</v>
      </c>
      <c r="H67" s="73">
        <f>VLOOKUP(A67,'FY2010 ITA Original'!$A$5:$I$89,9,FALSE)</f>
        <v>1.0122623243247246E-2</v>
      </c>
      <c r="I67" s="75">
        <f t="shared" si="1"/>
        <v>29546</v>
      </c>
      <c r="J67" s="76">
        <f t="shared" ref="J67:J87" si="2">I67/G67</f>
        <v>2.9637012301075372E-3</v>
      </c>
    </row>
    <row r="68" spans="1:10">
      <c r="A68" s="19" t="s">
        <v>141</v>
      </c>
      <c r="B68" s="20" t="s">
        <v>142</v>
      </c>
      <c r="C68" s="52">
        <f>VLOOKUP(A68,'FY 2010 ITA less 4% homes'!$A$5:$I$89,7,FALSE)</f>
        <v>24578240</v>
      </c>
      <c r="D68" s="54">
        <f>VLOOKUP(A68,'FY 2010 ITA less 4% homes'!$A$5:$I$89,9,FALSE)</f>
        <v>2.495626441629549E-2</v>
      </c>
      <c r="E68" s="61">
        <f>VLOOKUP(A68,'ITA Tier I, II, III'!$A$5:$I$89,7,FALSE)</f>
        <v>24071745</v>
      </c>
      <c r="F68" s="60">
        <f>VLOOKUP(A68,'ITA Tier I, II, III'!$A$5:$I$89,9,FALSE)</f>
        <v>2.4441979269941964E-2</v>
      </c>
      <c r="G68" s="65">
        <f>VLOOKUP(A68,'FY2010 ITA Original'!$A$5:$I$89,7,FALSE)</f>
        <v>24920125</v>
      </c>
      <c r="H68" s="73">
        <f>VLOOKUP(A68,'FY2010 ITA Original'!$A$5:$I$89,9,FALSE)</f>
        <v>2.5303407890252854E-2</v>
      </c>
      <c r="I68" s="75">
        <f t="shared" si="1"/>
        <v>848380</v>
      </c>
      <c r="J68" s="76">
        <f t="shared" si="2"/>
        <v>3.4043970485701819E-2</v>
      </c>
    </row>
    <row r="69" spans="1:10">
      <c r="A69" s="19" t="s">
        <v>143</v>
      </c>
      <c r="B69" s="20" t="s">
        <v>144</v>
      </c>
      <c r="C69" s="52">
        <f>VLOOKUP(A69,'FY 2010 ITA less 4% homes'!$A$5:$I$89,7,FALSE)</f>
        <v>31833702</v>
      </c>
      <c r="D69" s="54">
        <f>VLOOKUP(A69,'FY 2010 ITA less 4% homes'!$A$5:$I$89,9,FALSE)</f>
        <v>3.2323318694160143E-2</v>
      </c>
      <c r="E69" s="61">
        <f>VLOOKUP(A69,'ITA Tier I, II, III'!$A$5:$I$89,7,FALSE)</f>
        <v>32736952</v>
      </c>
      <c r="F69" s="60">
        <f>VLOOKUP(A69,'ITA Tier I, II, III'!$A$5:$I$89,9,FALSE)</f>
        <v>3.3240461052785546E-2</v>
      </c>
      <c r="G69" s="65">
        <f>VLOOKUP(A69,'FY2010 ITA Original'!$A$5:$I$89,7,FALSE)</f>
        <v>32551237</v>
      </c>
      <c r="H69" s="73">
        <f>VLOOKUP(A69,'FY2010 ITA Original'!$A$5:$I$89,9,FALSE)</f>
        <v>3.3051889873878672E-2</v>
      </c>
      <c r="I69" s="75">
        <f t="shared" ref="I69:I86" si="3">+IF(E69-G69&lt;0,G69-E69,0)</f>
        <v>0</v>
      </c>
      <c r="J69" s="76">
        <f t="shared" si="2"/>
        <v>0</v>
      </c>
    </row>
    <row r="70" spans="1:10">
      <c r="A70" s="19" t="s">
        <v>145</v>
      </c>
      <c r="B70" s="20" t="s">
        <v>146</v>
      </c>
      <c r="C70" s="52">
        <f>VLOOKUP(A70,'FY 2010 ITA less 4% homes'!$A$5:$I$89,7,FALSE)</f>
        <v>41103155</v>
      </c>
      <c r="D70" s="54">
        <f>VLOOKUP(A70,'FY 2010 ITA less 4% homes'!$A$5:$I$89,9,FALSE)</f>
        <v>4.1735340061940074E-2</v>
      </c>
      <c r="E70" s="61">
        <f>VLOOKUP(A70,'ITA Tier I, II, III'!$A$5:$I$89,7,FALSE)</f>
        <v>40018410</v>
      </c>
      <c r="F70" s="60">
        <f>VLOOKUP(A70,'ITA Tier I, II, III'!$A$5:$I$89,9,FALSE)</f>
        <v>4.0633911153347552E-2</v>
      </c>
      <c r="G70" s="65">
        <f>VLOOKUP(A70,'FY2010 ITA Original'!$A$5:$I$89,7,FALSE)</f>
        <v>40128151</v>
      </c>
      <c r="H70" s="73">
        <f>VLOOKUP(A70,'FY2010 ITA Original'!$A$5:$I$89,9,FALSE)</f>
        <v>4.0745340267541112E-2</v>
      </c>
      <c r="I70" s="75">
        <f t="shared" si="3"/>
        <v>109741</v>
      </c>
      <c r="J70" s="76">
        <f t="shared" si="2"/>
        <v>2.7347634332815385E-3</v>
      </c>
    </row>
    <row r="71" spans="1:10">
      <c r="A71" s="19" t="s">
        <v>147</v>
      </c>
      <c r="B71" s="20" t="s">
        <v>148</v>
      </c>
      <c r="C71" s="52">
        <f>VLOOKUP(A71,'FY 2010 ITA less 4% homes'!$A$5:$I$89,7,FALSE)</f>
        <v>3384155</v>
      </c>
      <c r="D71" s="54">
        <f>VLOOKUP(A71,'FY 2010 ITA less 4% homes'!$A$5:$I$89,9,FALSE)</f>
        <v>3.4362048301964853E-3</v>
      </c>
      <c r="E71" s="61">
        <f>VLOOKUP(A71,'ITA Tier I, II, III'!$A$5:$I$89,7,FALSE)</f>
        <v>3122466</v>
      </c>
      <c r="F71" s="60">
        <f>VLOOKUP(A71,'ITA Tier I, II, III'!$A$5:$I$89,9,FALSE)</f>
        <v>3.1704909321321993E-3</v>
      </c>
      <c r="G71" s="65">
        <f>VLOOKUP(A71,'FY2010 ITA Original'!$A$5:$I$89,7,FALSE)</f>
        <v>3413700</v>
      </c>
      <c r="H71" s="73">
        <f>VLOOKUP(A71,'FY2010 ITA Original'!$A$5:$I$89,9,FALSE)</f>
        <v>3.4662042632192325E-3</v>
      </c>
      <c r="I71" s="75">
        <f t="shared" si="3"/>
        <v>291234</v>
      </c>
      <c r="J71" s="76">
        <f t="shared" si="2"/>
        <v>8.531329642323579E-2</v>
      </c>
    </row>
    <row r="72" spans="1:10">
      <c r="A72" s="19" t="s">
        <v>149</v>
      </c>
      <c r="B72" s="20" t="s">
        <v>150</v>
      </c>
      <c r="C72" s="52">
        <f>VLOOKUP(A72,'FY 2010 ITA less 4% homes'!$A$5:$I$89,7,FALSE)</f>
        <v>8611378</v>
      </c>
      <c r="D72" s="54">
        <f>VLOOKUP(A72,'FY 2010 ITA less 4% homes'!$A$5:$I$89,9,FALSE)</f>
        <v>8.7438248774798291E-3</v>
      </c>
      <c r="E72" s="61">
        <f>VLOOKUP(A72,'ITA Tier I, II, III'!$A$5:$I$89,7,FALSE)</f>
        <v>8155532</v>
      </c>
      <c r="F72" s="60">
        <f>VLOOKUP(A72,'ITA Tier I, II, III'!$A$5:$I$89,9,FALSE)</f>
        <v>8.2809677519992148E-3</v>
      </c>
      <c r="G72" s="65">
        <f>VLOOKUP(A72,'FY2010 ITA Original'!$A$5:$I$89,7,FALSE)</f>
        <v>8231506</v>
      </c>
      <c r="H72" s="73">
        <f>VLOOKUP(A72,'FY2010 ITA Original'!$A$5:$I$89,9,FALSE)</f>
        <v>8.3581103172260859E-3</v>
      </c>
      <c r="I72" s="75">
        <f t="shared" si="3"/>
        <v>75974</v>
      </c>
      <c r="J72" s="76">
        <f t="shared" si="2"/>
        <v>9.229659797368792E-3</v>
      </c>
    </row>
    <row r="73" spans="1:10">
      <c r="A73" s="19" t="s">
        <v>151</v>
      </c>
      <c r="B73" s="20" t="s">
        <v>152</v>
      </c>
      <c r="C73" s="52">
        <f>VLOOKUP(A73,'FY 2010 ITA less 4% homes'!$A$5:$I$89,7,FALSE)</f>
        <v>16650687</v>
      </c>
      <c r="D73" s="54">
        <f>VLOOKUP(A73,'FY 2010 ITA less 4% homes'!$A$5:$I$89,9,FALSE)</f>
        <v>1.6906782075729342E-2</v>
      </c>
      <c r="E73" s="61">
        <f>VLOOKUP(A73,'ITA Tier I, II, III'!$A$5:$I$89,7,FALSE)</f>
        <v>16076658</v>
      </c>
      <c r="F73" s="60">
        <f>VLOOKUP(A73,'ITA Tier I, II, III'!$A$5:$I$89,9,FALSE)</f>
        <v>1.6323924234240044E-2</v>
      </c>
      <c r="G73" s="65">
        <f>VLOOKUP(A73,'FY2010 ITA Original'!$A$5:$I$89,7,FALSE)</f>
        <v>16325685</v>
      </c>
      <c r="H73" s="73">
        <f>VLOOKUP(A73,'FY2010 ITA Original'!$A$5:$I$89,9,FALSE)</f>
        <v>1.6576781482548049E-2</v>
      </c>
      <c r="I73" s="75">
        <f t="shared" si="3"/>
        <v>249027</v>
      </c>
      <c r="J73" s="76">
        <f t="shared" si="2"/>
        <v>1.5253693796003047E-2</v>
      </c>
    </row>
    <row r="74" spans="1:10">
      <c r="A74" s="19" t="s">
        <v>153</v>
      </c>
      <c r="B74" s="20" t="s">
        <v>154</v>
      </c>
      <c r="C74" s="52">
        <f>VLOOKUP(A74,'FY 2010 ITA less 4% homes'!$A$5:$I$89,7,FALSE)</f>
        <v>4673612</v>
      </c>
      <c r="D74" s="54">
        <f>VLOOKUP(A74,'FY 2010 ITA less 4% homes'!$A$5:$I$89,9,FALSE)</f>
        <v>4.7454942604178169E-3</v>
      </c>
      <c r="E74" s="61">
        <f>VLOOKUP(A74,'ITA Tier I, II, III'!$A$5:$I$89,7,FALSE)</f>
        <v>4812898</v>
      </c>
      <c r="F74" s="60">
        <f>VLOOKUP(A74,'ITA Tier I, II, III'!$A$5:$I$89,9,FALSE)</f>
        <v>4.8869225369554698E-3</v>
      </c>
      <c r="G74" s="65">
        <f>VLOOKUP(A74,'FY2010 ITA Original'!$A$5:$I$89,7,FALSE)</f>
        <v>4817119</v>
      </c>
      <c r="H74" s="73">
        <f>VLOOKUP(A74,'FY2010 ITA Original'!$A$5:$I$89,9,FALSE)</f>
        <v>4.8912084876334668E-3</v>
      </c>
      <c r="I74" s="75">
        <f t="shared" si="3"/>
        <v>4221</v>
      </c>
      <c r="J74" s="76">
        <f t="shared" si="2"/>
        <v>8.7624989127318628E-4</v>
      </c>
    </row>
    <row r="75" spans="1:10">
      <c r="A75" s="19" t="s">
        <v>155</v>
      </c>
      <c r="B75" s="20" t="s">
        <v>156</v>
      </c>
      <c r="C75" s="52">
        <f>VLOOKUP(A75,'FY 2010 ITA less 4% homes'!$A$5:$I$89,7,FALSE)</f>
        <v>5110126</v>
      </c>
      <c r="D75" s="54">
        <f>VLOOKUP(A75,'FY 2010 ITA less 4% homes'!$A$5:$I$89,9,FALSE)</f>
        <v>5.1887220426111227E-3</v>
      </c>
      <c r="E75" s="61">
        <f>VLOOKUP(A75,'ITA Tier I, II, III'!$A$5:$I$89,7,FALSE)</f>
        <v>5063698</v>
      </c>
      <c r="F75" s="60">
        <f>VLOOKUP(A75,'ITA Tier I, II, III'!$A$5:$I$89,9,FALSE)</f>
        <v>5.1415799538108509E-3</v>
      </c>
      <c r="G75" s="65">
        <f>VLOOKUP(A75,'FY2010 ITA Original'!$A$5:$I$89,7,FALSE)</f>
        <v>5051035</v>
      </c>
      <c r="H75" s="73">
        <f>VLOOKUP(A75,'FY2010 ITA Original'!$A$5:$I$89,9,FALSE)</f>
        <v>5.1287222224183603E-3</v>
      </c>
      <c r="I75" s="75">
        <f t="shared" si="3"/>
        <v>0</v>
      </c>
      <c r="J75" s="76">
        <f t="shared" si="2"/>
        <v>0</v>
      </c>
    </row>
    <row r="76" spans="1:10">
      <c r="A76" s="19" t="s">
        <v>157</v>
      </c>
      <c r="B76" s="20" t="s">
        <v>158</v>
      </c>
      <c r="C76" s="52">
        <f>VLOOKUP(A76,'FY 2010 ITA less 4% homes'!$A$5:$I$89,7,FALSE)</f>
        <v>10570088</v>
      </c>
      <c r="D76" s="54">
        <f>VLOOKUP(A76,'FY 2010 ITA less 4% homes'!$A$5:$I$89,9,FALSE)</f>
        <v>1.0732660720682683E-2</v>
      </c>
      <c r="E76" s="61">
        <f>VLOOKUP(A76,'ITA Tier I, II, III'!$A$5:$I$89,7,FALSE)</f>
        <v>10962622</v>
      </c>
      <c r="F76" s="60">
        <f>VLOOKUP(A76,'ITA Tier I, II, III'!$A$5:$I$89,9,FALSE)</f>
        <v>1.1131232059338022E-2</v>
      </c>
      <c r="G76" s="65">
        <f>VLOOKUP(A76,'FY2010 ITA Original'!$A$5:$I$89,7,FALSE)</f>
        <v>11287623</v>
      </c>
      <c r="H76" s="73">
        <f>VLOOKUP(A76,'FY2010 ITA Original'!$A$5:$I$89,9,FALSE)</f>
        <v>1.1461231790787551E-2</v>
      </c>
      <c r="I76" s="75">
        <f t="shared" si="3"/>
        <v>325001</v>
      </c>
      <c r="J76" s="76">
        <f t="shared" si="2"/>
        <v>2.8792687353218653E-2</v>
      </c>
    </row>
    <row r="77" spans="1:10">
      <c r="A77" s="19" t="s">
        <v>159</v>
      </c>
      <c r="B77" s="20" t="s">
        <v>160</v>
      </c>
      <c r="C77" s="52">
        <f>VLOOKUP(A77,'FY 2010 ITA less 4% homes'!$A$5:$I$89,7,FALSE)</f>
        <v>15310205</v>
      </c>
      <c r="D77" s="54">
        <f>VLOOKUP(A77,'FY 2010 ITA less 4% homes'!$A$5:$I$89,9,FALSE)</f>
        <v>1.5545682857995092E-2</v>
      </c>
      <c r="E77" s="61">
        <f>VLOOKUP(A77,'ITA Tier I, II, III'!$A$5:$I$89,7,FALSE)</f>
        <v>15504362</v>
      </c>
      <c r="F77" s="60">
        <f>VLOOKUP(A77,'ITA Tier I, II, III'!$A$5:$I$89,9,FALSE)</f>
        <v>1.5742826064237384E-2</v>
      </c>
      <c r="G77" s="65">
        <f>VLOOKUP(A77,'FY2010 ITA Original'!$A$5:$I$89,7,FALSE)</f>
        <v>15880012</v>
      </c>
      <c r="H77" s="73">
        <f>VLOOKUP(A77,'FY2010 ITA Original'!$A$5:$I$89,9,FALSE)</f>
        <v>1.612425382850648E-2</v>
      </c>
      <c r="I77" s="75">
        <f t="shared" si="3"/>
        <v>375650</v>
      </c>
      <c r="J77" s="76">
        <f t="shared" si="2"/>
        <v>2.3655523686002253E-2</v>
      </c>
    </row>
    <row r="78" spans="1:10">
      <c r="A78" s="19" t="s">
        <v>161</v>
      </c>
      <c r="B78" s="20" t="s">
        <v>162</v>
      </c>
      <c r="C78" s="52">
        <f>VLOOKUP(A78,'FY 2010 ITA less 4% homes'!$A$5:$I$89,7,FALSE)</f>
        <v>10764891</v>
      </c>
      <c r="D78" s="54">
        <f>VLOOKUP(A78,'FY 2010 ITA less 4% homes'!$A$5:$I$89,9,FALSE)</f>
        <v>1.0930459878681287E-2</v>
      </c>
      <c r="E78" s="61">
        <f>VLOOKUP(A78,'ITA Tier I, II, III'!$A$5:$I$89,7,FALSE)</f>
        <v>10845086</v>
      </c>
      <c r="F78" s="60">
        <f>VLOOKUP(A78,'ITA Tier I, II, III'!$A$5:$I$89,9,FALSE)</f>
        <v>1.1011888302768986E-2</v>
      </c>
      <c r="G78" s="65">
        <f>VLOOKUP(A78,'FY2010 ITA Original'!$A$5:$I$89,7,FALSE)</f>
        <v>10959047</v>
      </c>
      <c r="H78" s="73">
        <f>VLOOKUP(A78,'FY2010 ITA Original'!$A$5:$I$89,9,FALSE)</f>
        <v>1.1127602142021836E-2</v>
      </c>
      <c r="I78" s="75">
        <f t="shared" si="3"/>
        <v>113961</v>
      </c>
      <c r="J78" s="76">
        <f t="shared" si="2"/>
        <v>1.0398805662572667E-2</v>
      </c>
    </row>
    <row r="79" spans="1:10">
      <c r="A79" s="19" t="s">
        <v>163</v>
      </c>
      <c r="B79" s="20" t="s">
        <v>164</v>
      </c>
      <c r="C79" s="52">
        <f>VLOOKUP(A79,'FY 2010 ITA less 4% homes'!$A$5:$I$89,7,FALSE)</f>
        <v>14157724</v>
      </c>
      <c r="D79" s="54">
        <f>VLOOKUP(A79,'FY 2010 ITA less 4% homes'!$A$5:$I$89,9,FALSE)</f>
        <v>1.4375476180431661E-2</v>
      </c>
      <c r="E79" s="61">
        <f>VLOOKUP(A79,'ITA Tier I, II, III'!$A$5:$I$89,7,FALSE)</f>
        <v>14090192</v>
      </c>
      <c r="F79" s="60">
        <f>VLOOKUP(A79,'ITA Tier I, II, III'!$A$5:$I$89,9,FALSE)</f>
        <v>1.4306905493286927E-2</v>
      </c>
      <c r="G79" s="65">
        <f>VLOOKUP(A79,'FY2010 ITA Original'!$A$5:$I$89,7,FALSE)</f>
        <v>14495388</v>
      </c>
      <c r="H79" s="73">
        <f>VLOOKUP(A79,'FY2010 ITA Original'!$A$5:$I$89,9,FALSE)</f>
        <v>1.4718333679765914E-2</v>
      </c>
      <c r="I79" s="75">
        <f t="shared" si="3"/>
        <v>405196</v>
      </c>
      <c r="J79" s="76">
        <f t="shared" si="2"/>
        <v>2.7953442846786854E-2</v>
      </c>
    </row>
    <row r="80" spans="1:10">
      <c r="A80" s="19" t="s">
        <v>165</v>
      </c>
      <c r="B80" s="20" t="s">
        <v>166</v>
      </c>
      <c r="C80" s="52">
        <f>VLOOKUP(A80,'FY 2010 ITA less 4% homes'!$A$5:$I$89,7,FALSE)</f>
        <v>13714183</v>
      </c>
      <c r="D80" s="54">
        <f>VLOOKUP(A80,'FY 2010 ITA less 4% homes'!$A$5:$I$89,9,FALSE)</f>
        <v>1.3925113319809088E-2</v>
      </c>
      <c r="E80" s="61">
        <f>VLOOKUP(A80,'ITA Tier I, II, III'!$A$5:$I$89,7,FALSE)</f>
        <v>13638209</v>
      </c>
      <c r="F80" s="60">
        <f>VLOOKUP(A80,'ITA Tier I, II, III'!$A$5:$I$89,9,FALSE)</f>
        <v>1.38479707913629E-2</v>
      </c>
      <c r="G80" s="65">
        <f>VLOOKUP(A80,'FY2010 ITA Original'!$A$5:$I$89,7,FALSE)</f>
        <v>13916781</v>
      </c>
      <c r="H80" s="73">
        <f>VLOOKUP(A80,'FY2010 ITA Original'!$A$5:$I$89,9,FALSE)</f>
        <v>1.4130827440164166E-2</v>
      </c>
      <c r="I80" s="75">
        <f t="shared" si="3"/>
        <v>278572</v>
      </c>
      <c r="J80" s="76">
        <f t="shared" si="2"/>
        <v>2.0016985249678067E-2</v>
      </c>
    </row>
    <row r="81" spans="1:10">
      <c r="A81" s="19" t="s">
        <v>167</v>
      </c>
      <c r="B81" s="20" t="s">
        <v>168</v>
      </c>
      <c r="C81" s="52">
        <f>VLOOKUP(A81,'FY 2010 ITA less 4% homes'!$A$5:$I$89,7,FALSE)</f>
        <v>7750923</v>
      </c>
      <c r="D81" s="54">
        <f>VLOOKUP(A81,'FY 2010 ITA less 4% homes'!$A$5:$I$89,9,FALSE)</f>
        <v>7.8701356915037973E-3</v>
      </c>
      <c r="E81" s="61">
        <f>VLOOKUP(A81,'ITA Tier I, II, III'!$A$5:$I$89,7,FALSE)</f>
        <v>7333064</v>
      </c>
      <c r="F81" s="60">
        <f>VLOOKUP(A81,'ITA Tier I, II, III'!$A$5:$I$89,9,FALSE)</f>
        <v>7.44584982406376E-3</v>
      </c>
      <c r="G81" s="65">
        <f>VLOOKUP(A81,'FY2010 ITA Original'!$A$5:$I$89,7,FALSE)</f>
        <v>7894430</v>
      </c>
      <c r="H81" s="73">
        <f>VLOOKUP(A81,'FY2010 ITA Original'!$A$5:$I$89,9,FALSE)</f>
        <v>8.015849934582946E-3</v>
      </c>
      <c r="I81" s="75">
        <f t="shared" si="3"/>
        <v>561366</v>
      </c>
      <c r="J81" s="76">
        <f t="shared" si="2"/>
        <v>7.1109123774610705E-2</v>
      </c>
    </row>
    <row r="82" spans="1:10">
      <c r="A82" s="19" t="s">
        <v>169</v>
      </c>
      <c r="B82" s="20" t="s">
        <v>170</v>
      </c>
      <c r="C82" s="52">
        <f>VLOOKUP(A82,'FY 2010 ITA less 4% homes'!$A$5:$I$89,7,FALSE)</f>
        <v>8483361</v>
      </c>
      <c r="D82" s="54">
        <f>VLOOKUP(A82,'FY 2010 ITA less 4% homes'!$A$5:$I$89,9,FALSE)</f>
        <v>8.6138389182825511E-3</v>
      </c>
      <c r="E82" s="61">
        <f>VLOOKUP(A82,'ITA Tier I, II, III'!$A$5:$I$89,7,FALSE)</f>
        <v>8445374</v>
      </c>
      <c r="F82" s="60">
        <f>VLOOKUP(A82,'ITA Tier I, II, III'!$A$5:$I$89,9,FALSE)</f>
        <v>8.5752676523827773E-3</v>
      </c>
      <c r="G82" s="65">
        <f>VLOOKUP(A82,'FY2010 ITA Original'!$A$5:$I$89,7,FALSE)</f>
        <v>8985636</v>
      </c>
      <c r="H82" s="73">
        <f>VLOOKUP(A82,'FY2010 ITA Original'!$A$5:$I$89,9,FALSE)</f>
        <v>9.1238391806357354E-3</v>
      </c>
      <c r="I82" s="75">
        <f t="shared" si="3"/>
        <v>540262</v>
      </c>
      <c r="J82" s="76">
        <f t="shared" si="2"/>
        <v>6.0125070723986596E-2</v>
      </c>
    </row>
    <row r="83" spans="1:10">
      <c r="A83" s="19" t="s">
        <v>171</v>
      </c>
      <c r="B83" s="20" t="s">
        <v>172</v>
      </c>
      <c r="C83" s="52">
        <f>VLOOKUP(A83,'FY 2010 ITA less 4% homes'!$A$5:$I$89,7,FALSE)</f>
        <v>8718949</v>
      </c>
      <c r="D83" s="54">
        <f>VLOOKUP(A83,'FY 2010 ITA less 4% homes'!$A$5:$I$89,9,FALSE)</f>
        <v>8.8530503679757032E-3</v>
      </c>
      <c r="E83" s="61">
        <f>VLOOKUP(A83,'ITA Tier I, II, III'!$A$5:$I$89,7,FALSE)</f>
        <v>8571221</v>
      </c>
      <c r="F83" s="60">
        <f>VLOOKUP(A83,'ITA Tier I, II, III'!$A$5:$I$89,9,FALSE)</f>
        <v>8.7030502358716091E-3</v>
      </c>
      <c r="G83" s="65">
        <f>VLOOKUP(A83,'FY2010 ITA Original'!$A$5:$I$89,7,FALSE)</f>
        <v>8668299</v>
      </c>
      <c r="H83" s="73">
        <f>VLOOKUP(A83,'FY2010 ITA Original'!$A$5:$I$89,9,FALSE)</f>
        <v>8.8016213928168874E-3</v>
      </c>
      <c r="I83" s="75">
        <f t="shared" si="3"/>
        <v>97078</v>
      </c>
      <c r="J83" s="76">
        <f t="shared" si="2"/>
        <v>1.1199198366369227E-2</v>
      </c>
    </row>
    <row r="84" spans="1:10">
      <c r="A84" s="19" t="s">
        <v>173</v>
      </c>
      <c r="B84" s="20" t="s">
        <v>174</v>
      </c>
      <c r="C84" s="52">
        <f>VLOOKUP(A84,'FY 2010 ITA less 4% homes'!$A$5:$I$89,7,FALSE)</f>
        <v>6620830</v>
      </c>
      <c r="D84" s="54">
        <f>VLOOKUP(A84,'FY 2010 ITA less 4% homes'!$A$5:$I$89,9,FALSE)</f>
        <v>6.7226613514776348E-3</v>
      </c>
      <c r="E84" s="61">
        <f>VLOOKUP(A84,'ITA Tier I, II, III'!$A$5:$I$89,7,FALSE)</f>
        <v>7207521</v>
      </c>
      <c r="F84" s="60">
        <f>VLOOKUP(A84,'ITA Tier I, II, III'!$A$5:$I$89,9,FALSE)</f>
        <v>7.3183759162317218E-3</v>
      </c>
      <c r="G84" s="65">
        <f>VLOOKUP(A84,'FY2010 ITA Original'!$A$5:$I$89,7,FALSE)</f>
        <v>7663367</v>
      </c>
      <c r="H84" s="73">
        <f>VLOOKUP(A84,'FY2010 ITA Original'!$A$5:$I$89,9,FALSE)</f>
        <v>7.7812330802394993E-3</v>
      </c>
      <c r="I84" s="75">
        <f t="shared" si="3"/>
        <v>455846</v>
      </c>
      <c r="J84" s="76">
        <f t="shared" si="2"/>
        <v>5.9483775212644779E-2</v>
      </c>
    </row>
    <row r="85" spans="1:10">
      <c r="A85" s="19" t="s">
        <v>175</v>
      </c>
      <c r="B85" s="20" t="s">
        <v>176</v>
      </c>
      <c r="C85" s="52">
        <f>VLOOKUP(A85,'FY 2010 ITA less 4% homes'!$A$5:$I$89,7,FALSE)</f>
        <v>27807743</v>
      </c>
      <c r="D85" s="54">
        <f>VLOOKUP(A85,'FY 2010 ITA less 4% homes'!$A$5:$I$89,9,FALSE)</f>
        <v>2.8235438628981976E-2</v>
      </c>
      <c r="E85" s="61">
        <f>VLOOKUP(A85,'ITA Tier I, II, III'!$A$5:$I$89,7,FALSE)</f>
        <v>27318130</v>
      </c>
      <c r="F85" s="60">
        <f>VLOOKUP(A85,'ITA Tier I, II, III'!$A$5:$I$89,9,FALSE)</f>
        <v>2.7738295132055432E-2</v>
      </c>
      <c r="G85" s="65">
        <f>VLOOKUP(A85,'FY2010 ITA Original'!$A$5:$I$89,7,FALSE)</f>
        <v>27972354</v>
      </c>
      <c r="H85" s="73">
        <f>VLOOKUP(A85,'FY2010 ITA Original'!$A$5:$I$89,9,FALSE)</f>
        <v>2.8402581564600741E-2</v>
      </c>
      <c r="I85" s="75">
        <f t="shared" si="3"/>
        <v>654224</v>
      </c>
      <c r="J85" s="76">
        <f t="shared" si="2"/>
        <v>2.3388235398422313E-2</v>
      </c>
    </row>
    <row r="86" spans="1:10">
      <c r="A86" s="19" t="s">
        <v>177</v>
      </c>
      <c r="B86" s="20" t="s">
        <v>178</v>
      </c>
      <c r="C86" s="52">
        <f>VLOOKUP(A86,'FY 2010 ITA less 4% homes'!$A$5:$I$89,7,FALSE)</f>
        <v>15390644</v>
      </c>
      <c r="D86" s="54">
        <f>VLOOKUP(A86,'FY 2010 ITA less 4% homes'!$A$5:$I$89,9,FALSE)</f>
        <v>1.5627359046094094E-2</v>
      </c>
      <c r="E86" s="61">
        <f>VLOOKUP(A86,'ITA Tier I, II, III'!$A$5:$I$89,7,FALSE)</f>
        <v>14757524</v>
      </c>
      <c r="F86" s="60">
        <f>VLOOKUP(A86,'ITA Tier I, II, III'!$A$5:$I$89,9,FALSE)</f>
        <v>1.4984501359734037E-2</v>
      </c>
      <c r="G86" s="65">
        <f>VLOOKUP(A86,'FY2010 ITA Original'!$A$5:$I$89,7,FALSE)</f>
        <v>15251357</v>
      </c>
      <c r="H86" s="73">
        <f>VLOOKUP(A86,'FY2010 ITA Original'!$A$5:$I$89,9,FALSE)</f>
        <v>1.5485929827834456E-2</v>
      </c>
      <c r="I86" s="75">
        <f t="shared" si="3"/>
        <v>493833</v>
      </c>
      <c r="J86" s="76">
        <f t="shared" si="2"/>
        <v>3.2379610548753136E-2</v>
      </c>
    </row>
    <row r="87" spans="1:10" ht="13.5" thickBot="1">
      <c r="A87" s="26"/>
      <c r="B87" s="27" t="s">
        <v>179</v>
      </c>
      <c r="C87" s="55">
        <f t="shared" ref="C87:H87" si="4">SUM(C2:C86)</f>
        <v>984852524</v>
      </c>
      <c r="D87" s="56">
        <f t="shared" si="4"/>
        <v>0.99999999999999989</v>
      </c>
      <c r="E87" s="62">
        <f t="shared" si="4"/>
        <v>984852525</v>
      </c>
      <c r="F87" s="63">
        <f t="shared" si="4"/>
        <v>0.99999999999999978</v>
      </c>
      <c r="G87" s="66">
        <f t="shared" si="4"/>
        <v>984852519</v>
      </c>
      <c r="H87" s="74">
        <f t="shared" si="4"/>
        <v>1</v>
      </c>
      <c r="I87" s="75">
        <f>SUM(I2:I86)</f>
        <v>20534169</v>
      </c>
      <c r="J87" s="76">
        <f t="shared" si="2"/>
        <v>2.0849993886241966E-2</v>
      </c>
    </row>
    <row r="88" spans="1:10">
      <c r="C88" s="47"/>
      <c r="D88" s="47"/>
      <c r="E88" s="48"/>
      <c r="F88" s="46"/>
      <c r="G88" s="48"/>
    </row>
    <row r="89" spans="1:10">
      <c r="C89" s="47"/>
      <c r="D89" s="47"/>
      <c r="E89" s="48"/>
      <c r="F89" s="46"/>
      <c r="G89" s="48"/>
    </row>
    <row r="90" spans="1:10">
      <c r="B90" s="43" t="s">
        <v>194</v>
      </c>
      <c r="C90" s="47"/>
      <c r="D90" s="47"/>
      <c r="E90" s="48"/>
      <c r="F90" s="46"/>
      <c r="G90" s="48"/>
    </row>
  </sheetData>
  <phoneticPr fontId="4" type="noConversion"/>
  <pageMargins left="0.75" right="0.75" top="1" bottom="1" header="0.5" footer="0.5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 2010 ITA less 4% homes</vt:lpstr>
      <vt:lpstr>ITA Tier I, II, III</vt:lpstr>
      <vt:lpstr>FY2010 ITA Original</vt:lpstr>
      <vt:lpstr>Compare</vt:lpstr>
    </vt:vector>
  </TitlesOfParts>
  <Company>SDE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EDS0360</dc:creator>
  <cp:lastModifiedBy>SallyCauthen</cp:lastModifiedBy>
  <cp:lastPrinted>2010-12-15T15:48:13Z</cp:lastPrinted>
  <dcterms:created xsi:type="dcterms:W3CDTF">2007-12-18T20:29:45Z</dcterms:created>
  <dcterms:modified xsi:type="dcterms:W3CDTF">2010-12-22T21:11:17Z</dcterms:modified>
</cp:coreProperties>
</file>